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Web\"/>
    </mc:Choice>
  </mc:AlternateContent>
  <bookViews>
    <workbookView xWindow="0" yWindow="0" windowWidth="38400" windowHeight="16104"/>
  </bookViews>
  <sheets>
    <sheet name="Oberfläche" sheetId="1" r:id="rId1"/>
    <sheet name="Rechnu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2" l="1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I90" i="2" l="1"/>
  <c r="C4" i="2"/>
  <c r="D12" i="2" l="1"/>
  <c r="C6" i="2"/>
  <c r="H12" i="2" l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" i="2"/>
  <c r="G110" i="2"/>
  <c r="C110" i="2"/>
  <c r="E110" i="2" s="1"/>
  <c r="G109" i="2"/>
  <c r="C109" i="2"/>
  <c r="E109" i="2" s="1"/>
  <c r="G108" i="2"/>
  <c r="C108" i="2"/>
  <c r="E108" i="2" s="1"/>
  <c r="G107" i="2"/>
  <c r="C107" i="2"/>
  <c r="E107" i="2" s="1"/>
  <c r="G106" i="2"/>
  <c r="C106" i="2"/>
  <c r="E106" i="2" s="1"/>
  <c r="G105" i="2"/>
  <c r="C105" i="2"/>
  <c r="E105" i="2" s="1"/>
  <c r="G104" i="2"/>
  <c r="C104" i="2"/>
  <c r="E104" i="2" s="1"/>
  <c r="G103" i="2"/>
  <c r="C103" i="2"/>
  <c r="E103" i="2" s="1"/>
  <c r="G102" i="2"/>
  <c r="C102" i="2"/>
  <c r="E102" i="2" s="1"/>
  <c r="G101" i="2"/>
  <c r="C101" i="2"/>
  <c r="E101" i="2" s="1"/>
  <c r="G100" i="2"/>
  <c r="C100" i="2"/>
  <c r="E100" i="2" s="1"/>
  <c r="G99" i="2"/>
  <c r="C99" i="2"/>
  <c r="E99" i="2" s="1"/>
  <c r="G98" i="2"/>
  <c r="C98" i="2"/>
  <c r="E98" i="2" s="1"/>
  <c r="G97" i="2"/>
  <c r="C97" i="2"/>
  <c r="E97" i="2" s="1"/>
  <c r="G96" i="2"/>
  <c r="C96" i="2"/>
  <c r="E96" i="2" s="1"/>
  <c r="G95" i="2"/>
  <c r="C95" i="2"/>
  <c r="E95" i="2" s="1"/>
  <c r="G94" i="2"/>
  <c r="C94" i="2"/>
  <c r="E94" i="2" s="1"/>
  <c r="G93" i="2"/>
  <c r="C93" i="2"/>
  <c r="E93" i="2" s="1"/>
  <c r="G92" i="2"/>
  <c r="C92" i="2"/>
  <c r="E92" i="2" s="1"/>
  <c r="G91" i="2"/>
  <c r="C91" i="2"/>
  <c r="E91" i="2" s="1"/>
  <c r="G90" i="2"/>
  <c r="C90" i="2"/>
  <c r="E90" i="2" s="1"/>
  <c r="G89" i="2"/>
  <c r="C89" i="2"/>
  <c r="E89" i="2" s="1"/>
  <c r="G88" i="2"/>
  <c r="C88" i="2"/>
  <c r="E88" i="2" s="1"/>
  <c r="G87" i="2"/>
  <c r="C87" i="2"/>
  <c r="E87" i="2" s="1"/>
  <c r="G86" i="2"/>
  <c r="C86" i="2"/>
  <c r="E86" i="2" s="1"/>
  <c r="G85" i="2"/>
  <c r="C85" i="2"/>
  <c r="E85" i="2" s="1"/>
  <c r="G84" i="2"/>
  <c r="C84" i="2"/>
  <c r="E84" i="2" s="1"/>
  <c r="G83" i="2"/>
  <c r="C83" i="2"/>
  <c r="E83" i="2" s="1"/>
  <c r="G82" i="2"/>
  <c r="C82" i="2"/>
  <c r="E82" i="2" s="1"/>
  <c r="G81" i="2"/>
  <c r="C81" i="2"/>
  <c r="E81" i="2" s="1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5" i="2"/>
  <c r="D11" i="2" l="1"/>
  <c r="G11" i="2" s="1"/>
  <c r="D15" i="2"/>
  <c r="E15" i="2" s="1"/>
  <c r="D13" i="2"/>
  <c r="E13" i="2" s="1"/>
  <c r="D14" i="2"/>
  <c r="E14" i="2" s="1"/>
  <c r="D16" i="2"/>
  <c r="E16" i="2" s="1"/>
  <c r="D24" i="2"/>
  <c r="E24" i="2" s="1"/>
  <c r="D32" i="2"/>
  <c r="E32" i="2" s="1"/>
  <c r="D40" i="2"/>
  <c r="E40" i="2" s="1"/>
  <c r="D48" i="2"/>
  <c r="E48" i="2" s="1"/>
  <c r="D17" i="2"/>
  <c r="E17" i="2" s="1"/>
  <c r="D25" i="2"/>
  <c r="E25" i="2" s="1"/>
  <c r="D33" i="2"/>
  <c r="E33" i="2" s="1"/>
  <c r="D41" i="2"/>
  <c r="E41" i="2" s="1"/>
  <c r="D49" i="2"/>
  <c r="E49" i="2" s="1"/>
  <c r="D18" i="2"/>
  <c r="E18" i="2" s="1"/>
  <c r="D26" i="2"/>
  <c r="E26" i="2" s="1"/>
  <c r="D34" i="2"/>
  <c r="E34" i="2" s="1"/>
  <c r="D42" i="2"/>
  <c r="E42" i="2" s="1"/>
  <c r="D50" i="2"/>
  <c r="E50" i="2" s="1"/>
  <c r="D19" i="2"/>
  <c r="E19" i="2" s="1"/>
  <c r="D27" i="2"/>
  <c r="E27" i="2" s="1"/>
  <c r="D35" i="2"/>
  <c r="E35" i="2" s="1"/>
  <c r="D43" i="2"/>
  <c r="E43" i="2" s="1"/>
  <c r="D51" i="2"/>
  <c r="E51" i="2" s="1"/>
  <c r="D20" i="2"/>
  <c r="E20" i="2" s="1"/>
  <c r="D28" i="2"/>
  <c r="E28" i="2" s="1"/>
  <c r="D36" i="2"/>
  <c r="E36" i="2" s="1"/>
  <c r="D44" i="2"/>
  <c r="E44" i="2" s="1"/>
  <c r="D52" i="2"/>
  <c r="E52" i="2" s="1"/>
  <c r="D21" i="2"/>
  <c r="E21" i="2" s="1"/>
  <c r="D29" i="2"/>
  <c r="E29" i="2" s="1"/>
  <c r="D37" i="2"/>
  <c r="E37" i="2" s="1"/>
  <c r="D45" i="2"/>
  <c r="E45" i="2" s="1"/>
  <c r="D53" i="2"/>
  <c r="E53" i="2" s="1"/>
  <c r="D22" i="2"/>
  <c r="E22" i="2" s="1"/>
  <c r="D30" i="2"/>
  <c r="E30" i="2" s="1"/>
  <c r="D38" i="2"/>
  <c r="E38" i="2" s="1"/>
  <c r="D46" i="2"/>
  <c r="E46" i="2" s="1"/>
  <c r="D54" i="2"/>
  <c r="E54" i="2" s="1"/>
  <c r="D23" i="2"/>
  <c r="E23" i="2" s="1"/>
  <c r="D31" i="2"/>
  <c r="D39" i="2"/>
  <c r="E39" i="2" s="1"/>
  <c r="D47" i="2"/>
  <c r="E47" i="2" s="1"/>
  <c r="D55" i="2"/>
  <c r="E55" i="2" s="1"/>
  <c r="E76" i="2"/>
  <c r="E80" i="2"/>
  <c r="E77" i="2"/>
  <c r="E78" i="2"/>
  <c r="E79" i="2"/>
  <c r="E60" i="2"/>
  <c r="E68" i="2"/>
  <c r="E61" i="2"/>
  <c r="E69" i="2"/>
  <c r="E62" i="2"/>
  <c r="E70" i="2"/>
  <c r="E57" i="2"/>
  <c r="E73" i="2"/>
  <c r="E58" i="2"/>
  <c r="E67" i="2"/>
  <c r="E31" i="2"/>
  <c r="E63" i="2"/>
  <c r="E71" i="2"/>
  <c r="E66" i="2"/>
  <c r="E59" i="2"/>
  <c r="E56" i="2"/>
  <c r="E64" i="2"/>
  <c r="E72" i="2"/>
  <c r="E65" i="2"/>
  <c r="E74" i="2"/>
  <c r="E75" i="2"/>
  <c r="E12" i="2"/>
  <c r="F83" i="2"/>
  <c r="F87" i="2"/>
  <c r="F91" i="2"/>
  <c r="F95" i="2"/>
  <c r="F99" i="2"/>
  <c r="F103" i="2"/>
  <c r="F107" i="2"/>
  <c r="F81" i="2"/>
  <c r="F85" i="2"/>
  <c r="F89" i="2"/>
  <c r="F93" i="2"/>
  <c r="F97" i="2"/>
  <c r="F101" i="2"/>
  <c r="F105" i="2"/>
  <c r="F109" i="2"/>
  <c r="F82" i="2"/>
  <c r="F86" i="2"/>
  <c r="F90" i="2"/>
  <c r="F94" i="2"/>
  <c r="F98" i="2"/>
  <c r="F102" i="2"/>
  <c r="F106" i="2"/>
  <c r="F110" i="2"/>
  <c r="F84" i="2"/>
  <c r="F88" i="2"/>
  <c r="F92" i="2"/>
  <c r="F96" i="2"/>
  <c r="F100" i="2"/>
  <c r="F104" i="2"/>
  <c r="F108" i="2"/>
  <c r="E11" i="2" l="1"/>
  <c r="F11" i="2" s="1"/>
  <c r="G54" i="2"/>
  <c r="G78" i="2"/>
  <c r="F78" i="2"/>
  <c r="G12" i="2"/>
  <c r="F12" i="2"/>
  <c r="G77" i="2"/>
  <c r="F77" i="2"/>
  <c r="G79" i="2"/>
  <c r="F79" i="2"/>
  <c r="G80" i="2"/>
  <c r="F80" i="2"/>
  <c r="G15" i="2"/>
  <c r="F15" i="2"/>
  <c r="G76" i="2"/>
  <c r="F76" i="2"/>
  <c r="F54" i="2"/>
  <c r="F45" i="2"/>
  <c r="G45" i="2"/>
  <c r="F28" i="2"/>
  <c r="G28" i="2"/>
  <c r="F26" i="2"/>
  <c r="G26" i="2"/>
  <c r="F59" i="2"/>
  <c r="G59" i="2"/>
  <c r="F43" i="2"/>
  <c r="G43" i="2"/>
  <c r="F27" i="2"/>
  <c r="G27" i="2"/>
  <c r="F24" i="2"/>
  <c r="G24" i="2"/>
  <c r="F44" i="2"/>
  <c r="G44" i="2"/>
  <c r="F46" i="2"/>
  <c r="G46" i="2"/>
  <c r="F16" i="2"/>
  <c r="G16" i="2"/>
  <c r="F17" i="2"/>
  <c r="G17" i="2"/>
  <c r="F60" i="2"/>
  <c r="G60" i="2"/>
  <c r="F71" i="2"/>
  <c r="G71" i="2"/>
  <c r="F55" i="2"/>
  <c r="G55" i="2"/>
  <c r="F39" i="2"/>
  <c r="G39" i="2"/>
  <c r="F23" i="2"/>
  <c r="G23" i="2"/>
  <c r="F50" i="2"/>
  <c r="G50" i="2"/>
  <c r="F64" i="2"/>
  <c r="G64" i="2"/>
  <c r="F20" i="2"/>
  <c r="G20" i="2"/>
  <c r="F74" i="2"/>
  <c r="G74" i="2"/>
  <c r="F29" i="2"/>
  <c r="G29" i="2"/>
  <c r="F41" i="2"/>
  <c r="G41" i="2"/>
  <c r="F22" i="2"/>
  <c r="G22" i="2"/>
  <c r="F69" i="2"/>
  <c r="G69" i="2"/>
  <c r="F53" i="2"/>
  <c r="G53" i="2"/>
  <c r="F37" i="2"/>
  <c r="G37" i="2"/>
  <c r="F13" i="2"/>
  <c r="G13" i="2"/>
  <c r="F34" i="2"/>
  <c r="G34" i="2"/>
  <c r="F48" i="2"/>
  <c r="G48" i="2"/>
  <c r="F58" i="2"/>
  <c r="G58" i="2"/>
  <c r="F75" i="2"/>
  <c r="G75" i="2"/>
  <c r="F42" i="2"/>
  <c r="G42" i="2"/>
  <c r="F61" i="2"/>
  <c r="G61" i="2"/>
  <c r="F67" i="2"/>
  <c r="G67" i="2"/>
  <c r="F51" i="2"/>
  <c r="G51" i="2"/>
  <c r="F35" i="2"/>
  <c r="G35" i="2"/>
  <c r="F19" i="2"/>
  <c r="G19" i="2"/>
  <c r="F32" i="2"/>
  <c r="G32" i="2"/>
  <c r="F52" i="2"/>
  <c r="G52" i="2"/>
  <c r="F62" i="2"/>
  <c r="G62" i="2"/>
  <c r="F40" i="2"/>
  <c r="G40" i="2"/>
  <c r="F73" i="2"/>
  <c r="G73" i="2"/>
  <c r="F25" i="2"/>
  <c r="G25" i="2"/>
  <c r="F38" i="2"/>
  <c r="G38" i="2"/>
  <c r="F65" i="2"/>
  <c r="G65" i="2"/>
  <c r="F49" i="2"/>
  <c r="G49" i="2"/>
  <c r="F33" i="2"/>
  <c r="G33" i="2"/>
  <c r="F72" i="2"/>
  <c r="G72" i="2"/>
  <c r="F21" i="2"/>
  <c r="G21" i="2"/>
  <c r="F30" i="2"/>
  <c r="G30" i="2"/>
  <c r="F57" i="2"/>
  <c r="G57" i="2"/>
  <c r="F66" i="2"/>
  <c r="G66" i="2"/>
  <c r="F14" i="2"/>
  <c r="G14" i="2"/>
  <c r="F68" i="2"/>
  <c r="G68" i="2"/>
  <c r="F63" i="2"/>
  <c r="G63" i="2"/>
  <c r="F47" i="2"/>
  <c r="G47" i="2"/>
  <c r="F31" i="2"/>
  <c r="G31" i="2"/>
  <c r="F56" i="2"/>
  <c r="G56" i="2"/>
  <c r="F18" i="2"/>
  <c r="G18" i="2"/>
  <c r="F70" i="2"/>
  <c r="G70" i="2"/>
  <c r="F36" i="2"/>
  <c r="G36" i="2"/>
  <c r="E21" i="1" l="1"/>
  <c r="E22" i="1"/>
  <c r="E23" i="1"/>
</calcChain>
</file>

<file path=xl/sharedStrings.xml><?xml version="1.0" encoding="utf-8"?>
<sst xmlns="http://schemas.openxmlformats.org/spreadsheetml/2006/main" count="48" uniqueCount="41">
  <si>
    <t>%</t>
  </si>
  <si>
    <t>a</t>
  </si>
  <si>
    <t>MW</t>
  </si>
  <si>
    <t>MWh_el/MWh_th</t>
  </si>
  <si>
    <t>WACC</t>
  </si>
  <si>
    <t>fix_costs</t>
  </si>
  <si>
    <t>c_var</t>
  </si>
  <si>
    <t>see Rothwell (2016): Economics of Nuclear Power</t>
  </si>
  <si>
    <t>interest_during_construction</t>
  </si>
  <si>
    <t>Inputs</t>
  </si>
  <si>
    <t>Outputs</t>
  </si>
  <si>
    <t>Year specific</t>
  </si>
  <si>
    <t>General</t>
  </si>
  <si>
    <t>cash inflow</t>
  </si>
  <si>
    <t>cash outflow</t>
  </si>
  <si>
    <t>net cash flow</t>
  </si>
  <si>
    <t>npv period cashflow</t>
  </si>
  <si>
    <t>npv period outflow</t>
  </si>
  <si>
    <t>discounted elec</t>
  </si>
  <si>
    <t>Investition</t>
  </si>
  <si>
    <t>Betrieb</t>
  </si>
  <si>
    <t>Nettobartwert</t>
  </si>
  <si>
    <t>Interner Zinsfuß (vgl. Fußnote im Text)</t>
  </si>
  <si>
    <t>Stromgestehungskosten</t>
  </si>
  <si>
    <t>Kraftwerksleistung</t>
  </si>
  <si>
    <t>Investitionskosten</t>
  </si>
  <si>
    <t>Bauzeit</t>
  </si>
  <si>
    <t>Betriebszeit</t>
  </si>
  <si>
    <t>Effizienz</t>
  </si>
  <si>
    <t>Kapazitätsfaktor</t>
  </si>
  <si>
    <t>Börsenstompreis</t>
  </si>
  <si>
    <t>Variable Betriebskosten</t>
  </si>
  <si>
    <t>Brennstoffpreis</t>
  </si>
  <si>
    <t>Fixe Betriebskosten</t>
  </si>
  <si>
    <t>€/kW</t>
  </si>
  <si>
    <t>€/MWh</t>
  </si>
  <si>
    <t>€/MWh_th</t>
  </si>
  <si>
    <t>€/MW/a</t>
  </si>
  <si>
    <t>€</t>
  </si>
  <si>
    <t>Einheit</t>
  </si>
  <si>
    <t>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</si>
</sst>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E+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46D"/>
        <bgColor indexed="64"/>
      </patternFill>
    </fill>
    <fill>
      <patternFill patternType="solid">
        <fgColor rgb="FFDCDED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2" borderId="0" xfId="0" applyFill="1"/>
    <xf numFmtId="3" fontId="0" fillId="2" borderId="0" xfId="0" applyNumberFormat="1" applyFill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9" xfId="0" applyFont="1" applyBorder="1"/>
    <xf numFmtId="0" fontId="1" fillId="0" borderId="10" xfId="0" applyFont="1" applyBorder="1"/>
    <xf numFmtId="0" fontId="2" fillId="0" borderId="0" xfId="0" applyFont="1"/>
    <xf numFmtId="0" fontId="1" fillId="0" borderId="12" xfId="0" applyFont="1" applyBorder="1"/>
    <xf numFmtId="3" fontId="0" fillId="0" borderId="0" xfId="0" applyNumberFormat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6" xfId="0" applyNumberFormat="1" applyBorder="1"/>
    <xf numFmtId="14" fontId="0" fillId="0" borderId="0" xfId="0" applyNumberFormat="1"/>
    <xf numFmtId="164" fontId="0" fillId="0" borderId="0" xfId="0" applyNumberFormat="1"/>
    <xf numFmtId="3" fontId="0" fillId="0" borderId="3" xfId="0" applyNumberFormat="1" applyBorder="1"/>
    <xf numFmtId="0" fontId="1" fillId="0" borderId="1" xfId="0" applyFont="1" applyBorder="1"/>
    <xf numFmtId="0" fontId="1" fillId="0" borderId="4" xfId="0" applyFont="1" applyBorder="1"/>
    <xf numFmtId="3" fontId="0" fillId="0" borderId="7" xfId="0" applyNumberFormat="1" applyBorder="1"/>
    <xf numFmtId="3" fontId="0" fillId="0" borderId="0" xfId="0" applyNumberFormat="1"/>
    <xf numFmtId="0" fontId="4" fillId="3" borderId="1" xfId="0" applyFont="1" applyFill="1" applyBorder="1"/>
    <xf numFmtId="0" fontId="4" fillId="3" borderId="3" xfId="0" applyFont="1" applyFill="1" applyBorder="1"/>
    <xf numFmtId="0" fontId="3" fillId="3" borderId="10" xfId="0" applyFont="1" applyFill="1" applyBorder="1"/>
    <xf numFmtId="0" fontId="3" fillId="3" borderId="9" xfId="0" applyFont="1" applyFill="1" applyBorder="1"/>
    <xf numFmtId="0" fontId="4" fillId="3" borderId="10" xfId="0" applyFont="1" applyFill="1" applyBorder="1"/>
    <xf numFmtId="0" fontId="4" fillId="3" borderId="9" xfId="0" applyFont="1" applyFill="1" applyBorder="1"/>
    <xf numFmtId="0" fontId="3" fillId="3" borderId="11" xfId="0" applyFont="1" applyFill="1" applyBorder="1"/>
    <xf numFmtId="0" fontId="0" fillId="4" borderId="3" xfId="0" applyFill="1" applyBorder="1"/>
    <xf numFmtId="3" fontId="0" fillId="4" borderId="5" xfId="0" applyNumberFormat="1" applyFill="1" applyBorder="1"/>
    <xf numFmtId="0" fontId="0" fillId="4" borderId="5" xfId="0" applyFill="1" applyBorder="1"/>
    <xf numFmtId="0" fontId="0" fillId="4" borderId="8" xfId="0" applyFill="1" applyBorder="1"/>
    <xf numFmtId="3" fontId="0" fillId="4" borderId="8" xfId="0" applyNumberFormat="1" applyFill="1" applyBorder="1"/>
    <xf numFmtId="10" fontId="0" fillId="4" borderId="5" xfId="0" applyNumberFormat="1" applyFill="1" applyBorder="1"/>
    <xf numFmtId="2" fontId="0" fillId="4" borderId="8" xfId="0" applyNumberFormat="1" applyFill="1" applyBorder="1"/>
  </cellXfs>
  <cellStyles count="1">
    <cellStyle name="Standard" xfId="0" builtinId="0"/>
  </cellStyles>
  <dxfs count="4"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92D050"/>
      </font>
    </dxf>
  </dxfs>
  <tableStyles count="0" defaultTableStyle="TableStyleMedium2" defaultPivotStyle="PivotStyleLight16"/>
  <colors>
    <mruColors>
      <color rgb="FFDCDEDE"/>
      <color rgb="FFB7C7CF"/>
      <color rgb="FF007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showGridLines="0" tabSelected="1" zoomScaleNormal="100" workbookViewId="0">
      <selection activeCell="E19" sqref="E19"/>
    </sheetView>
  </sheetViews>
  <sheetFormatPr baseColWidth="10" defaultRowHeight="14.4" x14ac:dyDescent="0.3"/>
  <cols>
    <col min="2" max="2" width="20.77734375" customWidth="1"/>
    <col min="3" max="3" width="21.77734375" bestFit="1" customWidth="1"/>
    <col min="4" max="4" width="22.77734375" customWidth="1"/>
    <col min="5" max="5" width="18" customWidth="1"/>
    <col min="6" max="6" width="15.5546875" bestFit="1" customWidth="1"/>
  </cols>
  <sheetData>
    <row r="2" spans="1:6" ht="21" x14ac:dyDescent="0.4">
      <c r="A2" s="17" t="s">
        <v>9</v>
      </c>
    </row>
    <row r="4" spans="1:6" x14ac:dyDescent="0.3">
      <c r="B4" s="31"/>
      <c r="C4" s="32"/>
      <c r="D4" s="33" t="s">
        <v>39</v>
      </c>
      <c r="E4" s="34" t="s">
        <v>40</v>
      </c>
    </row>
    <row r="5" spans="1:6" x14ac:dyDescent="0.3">
      <c r="B5" s="27" t="s">
        <v>19</v>
      </c>
      <c r="C5" s="3" t="s">
        <v>24</v>
      </c>
      <c r="D5" s="2" t="s">
        <v>2</v>
      </c>
      <c r="E5" s="38">
        <v>1600</v>
      </c>
      <c r="F5" s="25"/>
    </row>
    <row r="6" spans="1:6" x14ac:dyDescent="0.3">
      <c r="B6" s="4"/>
      <c r="C6" s="8" t="s">
        <v>25</v>
      </c>
      <c r="D6" s="5" t="s">
        <v>34</v>
      </c>
      <c r="E6" s="39">
        <v>4000</v>
      </c>
    </row>
    <row r="7" spans="1:6" x14ac:dyDescent="0.3">
      <c r="B7" s="4"/>
      <c r="C7" s="8" t="s">
        <v>26</v>
      </c>
      <c r="D7" s="5" t="s">
        <v>1</v>
      </c>
      <c r="E7" s="40">
        <v>10</v>
      </c>
    </row>
    <row r="8" spans="1:6" x14ac:dyDescent="0.3">
      <c r="B8" s="4"/>
      <c r="C8" s="8" t="s">
        <v>27</v>
      </c>
      <c r="D8" s="5" t="s">
        <v>1</v>
      </c>
      <c r="E8" s="40">
        <v>60</v>
      </c>
    </row>
    <row r="9" spans="1:6" x14ac:dyDescent="0.3">
      <c r="B9" s="6"/>
      <c r="C9" s="9" t="s">
        <v>4</v>
      </c>
      <c r="D9" s="7" t="s">
        <v>0</v>
      </c>
      <c r="E9" s="41">
        <v>0.04</v>
      </c>
    </row>
    <row r="10" spans="1:6" x14ac:dyDescent="0.3">
      <c r="B10" s="28" t="s">
        <v>20</v>
      </c>
      <c r="C10" s="8" t="s">
        <v>28</v>
      </c>
      <c r="D10" s="5" t="s">
        <v>3</v>
      </c>
      <c r="E10" s="40">
        <v>0.38</v>
      </c>
    </row>
    <row r="11" spans="1:6" x14ac:dyDescent="0.3">
      <c r="B11" s="4"/>
      <c r="C11" s="8" t="s">
        <v>29</v>
      </c>
      <c r="D11" s="5" t="s">
        <v>0</v>
      </c>
      <c r="E11" s="40">
        <v>0.85</v>
      </c>
    </row>
    <row r="12" spans="1:6" x14ac:dyDescent="0.3">
      <c r="B12" s="4"/>
      <c r="C12" s="8" t="s">
        <v>30</v>
      </c>
      <c r="D12" s="5" t="s">
        <v>35</v>
      </c>
      <c r="E12" s="40">
        <v>60</v>
      </c>
    </row>
    <row r="13" spans="1:6" x14ac:dyDescent="0.3">
      <c r="B13" s="4"/>
      <c r="C13" s="8" t="s">
        <v>31</v>
      </c>
      <c r="D13" s="5" t="s">
        <v>35</v>
      </c>
      <c r="E13" s="40">
        <v>2.14</v>
      </c>
    </row>
    <row r="14" spans="1:6" x14ac:dyDescent="0.3">
      <c r="B14" s="4"/>
      <c r="C14" s="8" t="s">
        <v>32</v>
      </c>
      <c r="D14" s="5" t="s">
        <v>36</v>
      </c>
      <c r="E14" s="40">
        <v>10.114599999999999</v>
      </c>
    </row>
    <row r="15" spans="1:6" x14ac:dyDescent="0.3">
      <c r="B15" s="6"/>
      <c r="C15" s="9" t="s">
        <v>33</v>
      </c>
      <c r="D15" s="7" t="s">
        <v>37</v>
      </c>
      <c r="E15" s="42">
        <v>93280</v>
      </c>
    </row>
    <row r="18" spans="1:5" ht="21" x14ac:dyDescent="0.4">
      <c r="A18" s="17" t="s">
        <v>10</v>
      </c>
    </row>
    <row r="20" spans="1:5" x14ac:dyDescent="0.3">
      <c r="B20" s="35"/>
      <c r="C20" s="36"/>
      <c r="D20" s="37" t="s">
        <v>39</v>
      </c>
      <c r="E20" s="34" t="s">
        <v>40</v>
      </c>
    </row>
    <row r="21" spans="1:5" x14ac:dyDescent="0.3">
      <c r="B21" s="1" t="s">
        <v>21</v>
      </c>
      <c r="C21" s="3"/>
      <c r="D21" s="1" t="s">
        <v>38</v>
      </c>
      <c r="E21" s="39">
        <f>SUM(Rechnung!F11:F110)</f>
        <v>46777753.837362051</v>
      </c>
    </row>
    <row r="22" spans="1:5" x14ac:dyDescent="0.3">
      <c r="B22" s="4" t="s">
        <v>22</v>
      </c>
      <c r="C22" s="8"/>
      <c r="D22" s="4" t="s">
        <v>0</v>
      </c>
      <c r="E22" s="43">
        <f>XIRR(Rechnung!E11:E110,Rechnung!A11:A110)</f>
        <v>4.0270844101905845E-2</v>
      </c>
    </row>
    <row r="23" spans="1:5" x14ac:dyDescent="0.3">
      <c r="B23" s="6" t="s">
        <v>23</v>
      </c>
      <c r="C23" s="9"/>
      <c r="D23" s="6" t="s">
        <v>35</v>
      </c>
      <c r="E23" s="44">
        <f>SUM(Rechnung!G11:G110)/SUM(Rechnung!H11:H110)</f>
        <v>59.752977335550817</v>
      </c>
    </row>
  </sheetData>
  <conditionalFormatting sqref="E21">
    <cfRule type="cellIs" dxfId="3" priority="1" operator="greaterThan">
      <formula>0</formula>
    </cfRule>
    <cfRule type="cellIs" dxfId="2" priority="4" operator="lessThan">
      <formula>0</formula>
    </cfRule>
  </conditionalFormatting>
  <conditionalFormatting sqref="E22">
    <cfRule type="cellIs" dxfId="1" priority="2" operator="lessThan">
      <formula>$E$9</formula>
    </cfRule>
    <cfRule type="cellIs" dxfId="0" priority="3" operator="greaterThan">
      <formula>$E$9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0"/>
  <sheetViews>
    <sheetView workbookViewId="0">
      <selection activeCell="I90" sqref="I90"/>
    </sheetView>
  </sheetViews>
  <sheetFormatPr baseColWidth="10" defaultRowHeight="14.4" x14ac:dyDescent="0.3"/>
  <cols>
    <col min="2" max="2" width="27.21875" bestFit="1" customWidth="1"/>
    <col min="3" max="3" width="12" bestFit="1" customWidth="1"/>
    <col min="4" max="4" width="25.77734375" customWidth="1"/>
    <col min="5" max="5" width="18.21875" customWidth="1"/>
    <col min="6" max="6" width="20.21875" bestFit="1" customWidth="1"/>
    <col min="7" max="7" width="19.21875" bestFit="1" customWidth="1"/>
    <col min="8" max="8" width="17.44140625" customWidth="1"/>
  </cols>
  <sheetData>
    <row r="2" spans="1:8" ht="21" x14ac:dyDescent="0.4">
      <c r="A2" s="17" t="s">
        <v>12</v>
      </c>
    </row>
    <row r="4" spans="1:8" x14ac:dyDescent="0.3">
      <c r="B4" t="s">
        <v>8</v>
      </c>
      <c r="C4" s="10">
        <f>((Oberfläche!E9/2)*Oberfläche!E7)+((Oberfläche!E9^2)/6*Oberfläche!E7^2)</f>
        <v>0.22666666666666668</v>
      </c>
      <c r="D4" t="s">
        <v>7</v>
      </c>
    </row>
    <row r="5" spans="1:8" x14ac:dyDescent="0.3">
      <c r="B5" t="s">
        <v>5</v>
      </c>
      <c r="C5" s="11">
        <f>Oberfläche!E5*Oberfläche!E15</f>
        <v>149248000</v>
      </c>
    </row>
    <row r="6" spans="1:8" x14ac:dyDescent="0.3">
      <c r="B6" t="s">
        <v>6</v>
      </c>
      <c r="C6" s="11">
        <f>Oberfläche!E5*Oberfläche!E11*(Oberfläche!E13+Oberfläche!E14)*8760</f>
        <v>145996402.56</v>
      </c>
    </row>
    <row r="8" spans="1:8" ht="21" x14ac:dyDescent="0.4">
      <c r="A8" s="17" t="s">
        <v>11</v>
      </c>
    </row>
    <row r="10" spans="1:8" x14ac:dyDescent="0.3">
      <c r="B10" s="12"/>
      <c r="C10" s="18" t="s">
        <v>13</v>
      </c>
      <c r="D10" s="18" t="s">
        <v>14</v>
      </c>
      <c r="E10" s="18" t="s">
        <v>15</v>
      </c>
      <c r="F10" s="16" t="s">
        <v>16</v>
      </c>
      <c r="G10" s="15" t="s">
        <v>17</v>
      </c>
      <c r="H10" s="15" t="s">
        <v>18</v>
      </c>
    </row>
    <row r="11" spans="1:8" x14ac:dyDescent="0.3">
      <c r="A11" s="24">
        <v>43831</v>
      </c>
      <c r="B11" s="13">
        <v>1</v>
      </c>
      <c r="C11" s="19">
        <f>IF(OR(B11&lt;=Oberfläche!E$7,B11&gt;Oberfläche!E$7+Oberfläche!E$8),0,Oberfläche!E$5*Oberfläche!E$11*Oberfläche!E$12*8760)</f>
        <v>0</v>
      </c>
      <c r="D11" s="19">
        <f>IF(B11&lt;=Oberfläche!E$7,Oberfläche!E$5*Oberfläche!E$6*1000/Oberfläche!E$7*(1+C$4),IF(B11&lt;=Oberfläche!E$7+Oberfläche!E$8,C$5+C$6))</f>
        <v>785066666.66666663</v>
      </c>
      <c r="E11" s="26">
        <f>IF(AND(B11&gt; Oberfläche!E$7,B11&lt;=Oberfläche!E$7+Oberfläche!E$8),MAX(0,C11-D11),C11-D11)</f>
        <v>-785066666.66666663</v>
      </c>
      <c r="F11" s="22">
        <f>E11/((1+Oberfläche!E$9)^(B11-1))</f>
        <v>-785066666.66666663</v>
      </c>
      <c r="G11" s="20">
        <f>D11/((1+Oberfläche!E$9)^(B11-1))</f>
        <v>785066666.66666663</v>
      </c>
      <c r="H11" s="20">
        <f>IF(AND(B11&gt; Oberfläche!E$7,B11&lt;=Oberfläche!E$7+Oberfläche!E$8),Oberfläche!E$5*Oberfläche!E$11*8760,0)/((1+Oberfläche!E$9)^(B11-1))</f>
        <v>0</v>
      </c>
    </row>
    <row r="12" spans="1:8" x14ac:dyDescent="0.3">
      <c r="A12" s="24">
        <v>44197</v>
      </c>
      <c r="B12" s="13">
        <v>2</v>
      </c>
      <c r="C12" s="19">
        <f>IF(OR(B12&lt;=Oberfläche!E$7,B12&gt;Oberfläche!E$7+Oberfläche!E$8),0,Oberfläche!E$5*Oberfläche!E$11*Oberfläche!E$12*8760)</f>
        <v>0</v>
      </c>
      <c r="D12" s="19">
        <f>IF(B12&lt;=Oberfläche!E$7,Oberfläche!E$5*Oberfläche!E$6*1000/Oberfläche!E$7*(1+C$4),IF(B12&lt;=Oberfläche!E$7+Oberfläche!E$8,C$5+C$6))</f>
        <v>785066666.66666663</v>
      </c>
      <c r="E12" s="20">
        <f>IF(AND(B12&gt; Oberfläche!E$7,B12&lt;=Oberfläche!E$7+Oberfläche!E$8),MAX(0,C12-D12),C12-D12)</f>
        <v>-785066666.66666663</v>
      </c>
      <c r="F12" s="22">
        <f>E12/((1+Oberfläche!E$9)^(B12-1))</f>
        <v>-754871794.87179482</v>
      </c>
      <c r="G12" s="20">
        <f>D12/((1+Oberfläche!E$9)^(B12-1))</f>
        <v>754871794.87179482</v>
      </c>
      <c r="H12" s="20">
        <f>IF(AND(B12&gt; Oberfläche!E$7,B12&lt;=Oberfläche!E$7+Oberfläche!E$8),Oberfläche!E$5*Oberfläche!E$11*8760,0)/((1+Oberfläche!E$9)^(B12-1))</f>
        <v>0</v>
      </c>
    </row>
    <row r="13" spans="1:8" x14ac:dyDescent="0.3">
      <c r="A13" s="24">
        <v>44562</v>
      </c>
      <c r="B13" s="13">
        <v>3</v>
      </c>
      <c r="C13" s="19">
        <f>IF(OR(B13&lt;=Oberfläche!E$7,B13&gt;Oberfläche!E$7+Oberfläche!E$8),0,Oberfläche!E$5*Oberfläche!E$11*Oberfläche!E$12*8760)</f>
        <v>0</v>
      </c>
      <c r="D13" s="19">
        <f>IF(B13&lt;=Oberfläche!E$7,Oberfläche!E$5*Oberfläche!E$6*1000/Oberfläche!E$7*(1+C$4),IF(B13&lt;=Oberfläche!E$7+Oberfläche!E$8,C$5+C$6))</f>
        <v>785066666.66666663</v>
      </c>
      <c r="E13" s="20">
        <f>IF(AND(B13&gt; Oberfläche!E$7,B13&lt;=Oberfläche!E$7+Oberfläche!E$8),MAX(0,C13-D13),C13-D13)</f>
        <v>-785066666.66666663</v>
      </c>
      <c r="F13" s="22">
        <f>E13/((1+Oberfläche!E$9)^(B13-1))</f>
        <v>-725838264.29980266</v>
      </c>
      <c r="G13" s="20">
        <f>D13/((1+Oberfläche!E$9)^(B13-1))</f>
        <v>725838264.29980266</v>
      </c>
      <c r="H13" s="20">
        <f>IF(AND(B13&gt; Oberfläche!E$7,B13&lt;=Oberfläche!E$7+Oberfläche!E$8),Oberfläche!E$5*Oberfläche!E$11*8760,0)/((1+Oberfläche!E$9)^(B13-1))</f>
        <v>0</v>
      </c>
    </row>
    <row r="14" spans="1:8" x14ac:dyDescent="0.3">
      <c r="A14" s="24">
        <v>44927</v>
      </c>
      <c r="B14" s="13">
        <v>4</v>
      </c>
      <c r="C14" s="19">
        <f>IF(OR(B14&lt;=Oberfläche!E$7,B14&gt;Oberfläche!E$7+Oberfläche!E$8),0,Oberfläche!E$5*Oberfläche!E$11*Oberfläche!E$12*8760)</f>
        <v>0</v>
      </c>
      <c r="D14" s="19">
        <f>IF(B14&lt;=Oberfläche!E$7,Oberfläche!E$5*Oberfläche!E$6*1000/Oberfläche!E$7*(1+C$4),IF(B14&lt;=Oberfläche!E$7+Oberfläche!E$8,C$5+C$6))</f>
        <v>785066666.66666663</v>
      </c>
      <c r="E14" s="20">
        <f>IF(AND(B14&gt; Oberfläche!E$7,B14&lt;=Oberfläche!E$7+Oberfläche!E$8),MAX(0,C14-D14),C14-D14)</f>
        <v>-785066666.66666663</v>
      </c>
      <c r="F14" s="22">
        <f>E14/((1+Oberfläche!E$9)^(B14-1))</f>
        <v>-697921407.9805795</v>
      </c>
      <c r="G14" s="20">
        <f>D14/((1+Oberfläche!E$9)^(B14-1))</f>
        <v>697921407.9805795</v>
      </c>
      <c r="H14" s="20">
        <f>IF(AND(B14&gt; Oberfläche!E$7,B14&lt;=Oberfläche!E$7+Oberfläche!E$8),Oberfläche!E$5*Oberfläche!E$11*8760,0)/((1+Oberfläche!E$9)^(B14-1))</f>
        <v>0</v>
      </c>
    </row>
    <row r="15" spans="1:8" x14ac:dyDescent="0.3">
      <c r="A15" s="24">
        <v>45292</v>
      </c>
      <c r="B15" s="13">
        <v>5</v>
      </c>
      <c r="C15" s="19">
        <f>IF(OR(B15&lt;=Oberfläche!E$7,B15&gt;Oberfläche!E$7+Oberfläche!E$8),0,Oberfläche!E$5*Oberfläche!E$11*Oberfläche!E$12*8760)</f>
        <v>0</v>
      </c>
      <c r="D15" s="19">
        <f>IF(B15&lt;=Oberfläche!E$7,Oberfläche!E$5*Oberfläche!E$6*1000/Oberfläche!E$7*(1+C$4),IF(B15&lt;=Oberfläche!E$7+Oberfläche!E$8,C$5+C$6))</f>
        <v>785066666.66666663</v>
      </c>
      <c r="E15" s="20">
        <f>IF(AND(B15&gt; Oberfläche!E$7,B15&lt;=Oberfläche!E$7+Oberfläche!E$8),MAX(0,C15-D15),C15-D15)</f>
        <v>-785066666.66666663</v>
      </c>
      <c r="F15" s="22">
        <f>E15/((1+Oberfläche!E$9)^(B15-1))</f>
        <v>-671078276.90440333</v>
      </c>
      <c r="G15" s="20">
        <f>D15/((1+Oberfläche!E$9)^(B15-1))</f>
        <v>671078276.90440333</v>
      </c>
      <c r="H15" s="20">
        <f>IF(AND(B15&gt; Oberfläche!E$7,B15&lt;=Oberfläche!E$7+Oberfläche!E$8),Oberfläche!E$5*Oberfläche!E$11*8760,0)/((1+Oberfläche!E$9)^(B15-1))</f>
        <v>0</v>
      </c>
    </row>
    <row r="16" spans="1:8" x14ac:dyDescent="0.3">
      <c r="A16" s="24">
        <v>45658</v>
      </c>
      <c r="B16" s="13">
        <v>6</v>
      </c>
      <c r="C16" s="19">
        <f>IF(OR(B16&lt;=Oberfläche!E$7,B16&gt;Oberfläche!E$7+Oberfläche!E$8),0,Oberfläche!E$5*Oberfläche!E$11*Oberfläche!E$12*8760)</f>
        <v>0</v>
      </c>
      <c r="D16" s="19">
        <f>IF(B16&lt;=Oberfläche!E$7,Oberfläche!E$5*Oberfläche!E$6*1000/Oberfläche!E$7*(1+C$4),IF(B16&lt;=Oberfläche!E$7+Oberfläche!E$8,C$5+C$6))</f>
        <v>785066666.66666663</v>
      </c>
      <c r="E16" s="20">
        <f>IF(AND(B16&gt; Oberfläche!E$7,B16&lt;=Oberfläche!E$7+Oberfläche!E$8),MAX(0,C16-D16),C16-D16)</f>
        <v>-785066666.66666663</v>
      </c>
      <c r="F16" s="22">
        <f>E16/((1+Oberfläche!E$9)^(B16-1))</f>
        <v>-645267573.94654155</v>
      </c>
      <c r="G16" s="20">
        <f>D16/((1+Oberfläche!E$9)^(B16-1))</f>
        <v>645267573.94654155</v>
      </c>
      <c r="H16" s="20">
        <f>IF(AND(B16&gt; Oberfläche!E$7,B16&lt;=Oberfläche!E$7+Oberfläche!E$8),Oberfläche!E$5*Oberfläche!E$11*8760,0)/((1+Oberfläche!E$9)^(B16-1))</f>
        <v>0</v>
      </c>
    </row>
    <row r="17" spans="1:8" x14ac:dyDescent="0.3">
      <c r="A17" s="24">
        <v>46023</v>
      </c>
      <c r="B17" s="13">
        <v>7</v>
      </c>
      <c r="C17" s="19">
        <f>IF(OR(B17&lt;=Oberfläche!E$7,B17&gt;Oberfläche!E$7+Oberfläche!E$8),0,Oberfläche!E$5*Oberfläche!E$11*Oberfläche!E$12*8760)</f>
        <v>0</v>
      </c>
      <c r="D17" s="19">
        <f>IF(B17&lt;=Oberfläche!E$7,Oberfläche!E$5*Oberfläche!E$6*1000/Oberfläche!E$7*(1+C$4),IF(B17&lt;=Oberfläche!E$7+Oberfläche!E$8,C$5+C$6))</f>
        <v>785066666.66666663</v>
      </c>
      <c r="E17" s="20">
        <f>IF(AND(B17&gt; Oberfläche!E$7,B17&lt;=Oberfläche!E$7+Oberfläche!E$8),MAX(0,C17-D17),C17-D17)</f>
        <v>-785066666.66666663</v>
      </c>
      <c r="F17" s="22">
        <f>E17/((1+Oberfläche!E$9)^(B17-1))</f>
        <v>-620449590.33321297</v>
      </c>
      <c r="G17" s="20">
        <f>D17/((1+Oberfläche!E$9)^(B17-1))</f>
        <v>620449590.33321297</v>
      </c>
      <c r="H17" s="20">
        <f>IF(AND(B17&gt; Oberfläche!E$7,B17&lt;=Oberfläche!E$7+Oberfläche!E$8),Oberfläche!E$5*Oberfläche!E$11*8760,0)/((1+Oberfläche!E$9)^(B17-1))</f>
        <v>0</v>
      </c>
    </row>
    <row r="18" spans="1:8" x14ac:dyDescent="0.3">
      <c r="A18" s="24">
        <v>46388</v>
      </c>
      <c r="B18" s="13">
        <v>8</v>
      </c>
      <c r="C18" s="19">
        <f>IF(OR(B18&lt;=Oberfläche!E$7,B18&gt;Oberfläche!E$7+Oberfläche!E$8),0,Oberfläche!E$5*Oberfläche!E$11*Oberfläche!E$12*8760)</f>
        <v>0</v>
      </c>
      <c r="D18" s="19">
        <f>IF(B18&lt;=Oberfläche!E$7,Oberfläche!E$5*Oberfläche!E$6*1000/Oberfläche!E$7*(1+C$4),IF(B18&lt;=Oberfläche!E$7+Oberfläche!E$8,C$5+C$6))</f>
        <v>785066666.66666663</v>
      </c>
      <c r="E18" s="20">
        <f>IF(AND(B18&gt; Oberfläche!E$7,B18&lt;=Oberfläche!E$7+Oberfläche!E$8),MAX(0,C18-D18),C18-D18)</f>
        <v>-785066666.66666663</v>
      </c>
      <c r="F18" s="22">
        <f>E18/((1+Oberfläche!E$9)^(B18-1))</f>
        <v>-596586144.55116642</v>
      </c>
      <c r="G18" s="20">
        <f>D18/((1+Oberfläche!E$9)^(B18-1))</f>
        <v>596586144.55116642</v>
      </c>
      <c r="H18" s="20">
        <f>IF(AND(B18&gt; Oberfläche!E$7,B18&lt;=Oberfläche!E$7+Oberfläche!E$8),Oberfläche!E$5*Oberfläche!E$11*8760,0)/((1+Oberfläche!E$9)^(B18-1))</f>
        <v>0</v>
      </c>
    </row>
    <row r="19" spans="1:8" x14ac:dyDescent="0.3">
      <c r="A19" s="24">
        <v>46753</v>
      </c>
      <c r="B19" s="13">
        <v>9</v>
      </c>
      <c r="C19" s="19">
        <f>IF(OR(B19&lt;=Oberfläche!E$7,B19&gt;Oberfläche!E$7+Oberfläche!E$8),0,Oberfläche!E$5*Oberfläche!E$11*Oberfläche!E$12*8760)</f>
        <v>0</v>
      </c>
      <c r="D19" s="19">
        <f>IF(B19&lt;=Oberfläche!E$7,Oberfläche!E$5*Oberfläche!E$6*1000/Oberfläche!E$7*(1+C$4),IF(B19&lt;=Oberfläche!E$7+Oberfläche!E$8,C$5+C$6))</f>
        <v>785066666.66666663</v>
      </c>
      <c r="E19" s="20">
        <f>IF(AND(B19&gt; Oberfläche!E$7,B19&lt;=Oberfläche!E$7+Oberfläche!E$8),MAX(0,C19-D19),C19-D19)</f>
        <v>-785066666.66666663</v>
      </c>
      <c r="F19" s="22">
        <f>E19/((1+Oberfläche!E$9)^(B19-1))</f>
        <v>-573640523.60689068</v>
      </c>
      <c r="G19" s="20">
        <f>D19/((1+Oberfläche!E$9)^(B19-1))</f>
        <v>573640523.60689068</v>
      </c>
      <c r="H19" s="20">
        <f>IF(AND(B19&gt; Oberfläche!E$7,B19&lt;=Oberfläche!E$7+Oberfläche!E$8),Oberfläche!E$5*Oberfläche!E$11*8760,0)/((1+Oberfläche!E$9)^(B19-1))</f>
        <v>0</v>
      </c>
    </row>
    <row r="20" spans="1:8" x14ac:dyDescent="0.3">
      <c r="A20" s="24">
        <v>47119</v>
      </c>
      <c r="B20" s="13">
        <v>10</v>
      </c>
      <c r="C20" s="19">
        <f>IF(OR(B20&lt;=Oberfläche!E$7,B20&gt;Oberfläche!E$7+Oberfläche!E$8),0,Oberfläche!E$5*Oberfläche!E$11*Oberfläche!E$12*8760)</f>
        <v>0</v>
      </c>
      <c r="D20" s="19">
        <f>IF(B20&lt;=Oberfläche!E$7,Oberfläche!E$5*Oberfläche!E$6*1000/Oberfläche!E$7*(1+C$4),IF(B20&lt;=Oberfläche!E$7+Oberfläche!E$8,C$5+C$6))</f>
        <v>785066666.66666663</v>
      </c>
      <c r="E20" s="20">
        <f>IF(AND(B20&gt; Oberfläche!E$7,B20&lt;=Oberfläche!E$7+Oberfläche!E$8),MAX(0,C20-D20),C20-D20)</f>
        <v>-785066666.66666663</v>
      </c>
      <c r="F20" s="22">
        <f>E20/((1+Oberfläche!E$9)^(B20-1))</f>
        <v>-551577426.54508722</v>
      </c>
      <c r="G20" s="20">
        <f>D20/((1+Oberfläche!E$9)^(B20-1))</f>
        <v>551577426.54508722</v>
      </c>
      <c r="H20" s="20">
        <f>IF(AND(B20&gt; Oberfläche!E$7,B20&lt;=Oberfläche!E$7+Oberfläche!E$8),Oberfläche!E$5*Oberfläche!E$11*8760,0)/((1+Oberfläche!E$9)^(B20-1))</f>
        <v>0</v>
      </c>
    </row>
    <row r="21" spans="1:8" x14ac:dyDescent="0.3">
      <c r="A21" s="24">
        <v>47484</v>
      </c>
      <c r="B21" s="13">
        <v>11</v>
      </c>
      <c r="C21" s="19">
        <f>IF(OR(B21&lt;=Oberfläche!E$7,B21&gt;Oberfläche!E$7+Oberfläche!E$8),0,Oberfläche!E$5*Oberfläche!E$11*Oberfläche!E$12*8760)</f>
        <v>714816000</v>
      </c>
      <c r="D21" s="19">
        <f>IF(B21&lt;=Oberfläche!E$7,Oberfläche!E$5*Oberfläche!E$6*1000/Oberfläche!E$7*(1+C$4),IF(B21&lt;=Oberfläche!E$7+Oberfläche!E$8,C$5+C$6))</f>
        <v>295244402.56</v>
      </c>
      <c r="E21" s="20">
        <f>IF(AND(B21&gt; Oberfläche!E$7,B21&lt;=Oberfläche!E$7+Oberfläche!E$8),MAX(0,C21-D21),C21-D21)</f>
        <v>419571597.44</v>
      </c>
      <c r="F21" s="22">
        <f>E21/((1+Oberfläche!E$9)^(B21-1))</f>
        <v>283447537.48746616</v>
      </c>
      <c r="G21" s="20">
        <f>D21/((1+Oberfläche!E$9)^(B21-1))</f>
        <v>199456539.41591588</v>
      </c>
      <c r="H21" s="20">
        <f>IF(AND(B21&gt; Oberfläche!E$7,B21&lt;=Oberfläche!E$7+Oberfläche!E$8),Oberfläche!E$5*Oberfläche!E$11*8760,0)/((1+Oberfläche!E$9)^(B21-1))</f>
        <v>8048401.2817230336</v>
      </c>
    </row>
    <row r="22" spans="1:8" x14ac:dyDescent="0.3">
      <c r="A22" s="24">
        <v>47849</v>
      </c>
      <c r="B22" s="13">
        <v>12</v>
      </c>
      <c r="C22" s="19">
        <f>IF(OR(B22&lt;=Oberfläche!E$7,B22&gt;Oberfläche!E$7+Oberfläche!E$8),0,Oberfläche!E$5*Oberfläche!E$11*Oberfläche!E$12*8760)</f>
        <v>714816000</v>
      </c>
      <c r="D22" s="19">
        <f>IF(B22&lt;=Oberfläche!E$7,Oberfläche!E$5*Oberfläche!E$6*1000/Oberfläche!E$7*(1+C$4),IF(B22&lt;=Oberfläche!E$7+Oberfläche!E$8,C$5+C$6))</f>
        <v>295244402.56</v>
      </c>
      <c r="E22" s="20">
        <f>IF(AND(B22&gt; Oberfläche!E$7,B22&lt;=Oberfläche!E$7+Oberfläche!E$8),MAX(0,C22-D22),C22-D22)</f>
        <v>419571597.44</v>
      </c>
      <c r="F22" s="22">
        <f>E22/((1+Oberfläche!E$9)^(B22-1))</f>
        <v>272545709.1225636</v>
      </c>
      <c r="G22" s="20">
        <f>D22/((1+Oberfläche!E$9)^(B22-1))</f>
        <v>191785134.05376527</v>
      </c>
      <c r="H22" s="20">
        <f>IF(AND(B22&gt; Oberfläche!E$7,B22&lt;=Oberfläche!E$7+Oberfläche!E$8),Oberfläche!E$5*Oberfläche!E$11*8760,0)/((1+Oberfläche!E$9)^(B22-1))</f>
        <v>7738847.3862721482</v>
      </c>
    </row>
    <row r="23" spans="1:8" x14ac:dyDescent="0.3">
      <c r="A23" s="24">
        <v>48214</v>
      </c>
      <c r="B23" s="13">
        <v>13</v>
      </c>
      <c r="C23" s="19">
        <f>IF(OR(B23&lt;=Oberfläche!E$7,B23&gt;Oberfläche!E$7+Oberfläche!E$8),0,Oberfläche!E$5*Oberfläche!E$11*Oberfläche!E$12*8760)</f>
        <v>714816000</v>
      </c>
      <c r="D23" s="19">
        <f>IF(B23&lt;=Oberfläche!E$7,Oberfläche!E$5*Oberfläche!E$6*1000/Oberfläche!E$7*(1+C$4),IF(B23&lt;=Oberfläche!E$7+Oberfläche!E$8,C$5+C$6))</f>
        <v>295244402.56</v>
      </c>
      <c r="E23" s="20">
        <f>IF(AND(B23&gt; Oberfläche!E$7,B23&lt;=Oberfläche!E$7+Oberfläche!E$8),MAX(0,C23-D23),C23-D23)</f>
        <v>419571597.44</v>
      </c>
      <c r="F23" s="22">
        <f>E23/((1+Oberfläche!E$9)^(B23-1))</f>
        <v>262063181.84861881</v>
      </c>
      <c r="G23" s="20">
        <f>D23/((1+Oberfläche!E$9)^(B23-1))</f>
        <v>184408782.74400502</v>
      </c>
      <c r="H23" s="20">
        <f>IF(AND(B23&gt; Oberfläche!E$7,B23&lt;=Oberfläche!E$7+Oberfläche!E$8),Oberfläche!E$5*Oberfläche!E$11*8760,0)/((1+Oberfläche!E$9)^(B23-1))</f>
        <v>7441199.4098770637</v>
      </c>
    </row>
    <row r="24" spans="1:8" x14ac:dyDescent="0.3">
      <c r="A24" s="24">
        <v>48580</v>
      </c>
      <c r="B24" s="13">
        <v>14</v>
      </c>
      <c r="C24" s="19">
        <f>IF(OR(B24&lt;=Oberfläche!E$7,B24&gt;Oberfläche!E$7+Oberfläche!E$8),0,Oberfläche!E$5*Oberfläche!E$11*Oberfläche!E$12*8760)</f>
        <v>714816000</v>
      </c>
      <c r="D24" s="19">
        <f>IF(B24&lt;=Oberfläche!E$7,Oberfläche!E$5*Oberfläche!E$6*1000/Oberfläche!E$7*(1+C$4),IF(B24&lt;=Oberfläche!E$7+Oberfläche!E$8,C$5+C$6))</f>
        <v>295244402.56</v>
      </c>
      <c r="E24" s="20">
        <f>IF(AND(B24&gt; Oberfläche!E$7,B24&lt;=Oberfläche!E$7+Oberfläche!E$8),MAX(0,C24-D24),C24-D24)</f>
        <v>419571597.44</v>
      </c>
      <c r="F24" s="22">
        <f>E24/((1+Oberfläche!E$9)^(B24-1))</f>
        <v>251983828.70059499</v>
      </c>
      <c r="G24" s="20">
        <f>D24/((1+Oberfläche!E$9)^(B24-1))</f>
        <v>177316137.253851</v>
      </c>
      <c r="H24" s="20">
        <f>IF(AND(B24&gt; Oberfläche!E$7,B24&lt;=Oberfläche!E$7+Oberfläche!E$8),Oberfläche!E$5*Oberfläche!E$11*8760,0)/((1+Oberfläche!E$9)^(B24-1))</f>
        <v>7154999.4325740999</v>
      </c>
    </row>
    <row r="25" spans="1:8" x14ac:dyDescent="0.3">
      <c r="A25" s="24">
        <v>48945</v>
      </c>
      <c r="B25" s="13">
        <v>15</v>
      </c>
      <c r="C25" s="19">
        <f>IF(OR(B25&lt;=Oberfläche!E$7,B25&gt;Oberfläche!E$7+Oberfläche!E$8),0,Oberfläche!E$5*Oberfläche!E$11*Oberfläche!E$12*8760)</f>
        <v>714816000</v>
      </c>
      <c r="D25" s="19">
        <f>IF(B25&lt;=Oberfläche!E$7,Oberfläche!E$5*Oberfläche!E$6*1000/Oberfläche!E$7*(1+C$4),IF(B25&lt;=Oberfläche!E$7+Oberfläche!E$8,C$5+C$6))</f>
        <v>295244402.56</v>
      </c>
      <c r="E25" s="20">
        <f>IF(AND(B25&gt; Oberfläche!E$7,B25&lt;=Oberfläche!E$7+Oberfläche!E$8),MAX(0,C25-D25),C25-D25)</f>
        <v>419571597.44</v>
      </c>
      <c r="F25" s="22">
        <f>E25/((1+Oberfläche!E$9)^(B25-1))</f>
        <v>242292142.98134136</v>
      </c>
      <c r="G25" s="20">
        <f>D25/((1+Oberfläche!E$9)^(B25-1))</f>
        <v>170496285.82101056</v>
      </c>
      <c r="H25" s="20">
        <f>IF(AND(B25&gt; Oberfläche!E$7,B25&lt;=Oberfläche!E$7+Oberfläche!E$8),Oberfläche!E$5*Oberfläche!E$11*8760,0)/((1+Oberfläche!E$9)^(B25-1))</f>
        <v>6879807.1467058649</v>
      </c>
    </row>
    <row r="26" spans="1:8" x14ac:dyDescent="0.3">
      <c r="A26" s="24">
        <v>49310</v>
      </c>
      <c r="B26" s="13">
        <v>16</v>
      </c>
      <c r="C26" s="19">
        <f>IF(OR(B26&lt;=Oberfläche!E$7,B26&gt;Oberfläche!E$7+Oberfläche!E$8),0,Oberfläche!E$5*Oberfläche!E$11*Oberfläche!E$12*8760)</f>
        <v>714816000</v>
      </c>
      <c r="D26" s="19">
        <f>IF(B26&lt;=Oberfläche!E$7,Oberfläche!E$5*Oberfläche!E$6*1000/Oberfläche!E$7*(1+C$4),IF(B26&lt;=Oberfläche!E$7+Oberfläche!E$8,C$5+C$6))</f>
        <v>295244402.56</v>
      </c>
      <c r="E26" s="20">
        <f>IF(AND(B26&gt; Oberfläche!E$7,B26&lt;=Oberfläche!E$7+Oberfläche!E$8),MAX(0,C26-D26),C26-D26)</f>
        <v>419571597.44</v>
      </c>
      <c r="F26" s="22">
        <f>E26/((1+Oberfläche!E$9)^(B26-1))</f>
        <v>232973214.40513593</v>
      </c>
      <c r="G26" s="20">
        <f>D26/((1+Oberfläche!E$9)^(B26-1))</f>
        <v>163938736.36635631</v>
      </c>
      <c r="H26" s="20">
        <f>IF(AND(B26&gt; Oberfläche!E$7,B26&lt;=Oberfläche!E$7+Oberfläche!E$8),Oberfläche!E$5*Oberfläche!E$11*8760,0)/((1+Oberfläche!E$9)^(B26-1))</f>
        <v>6615199.1795248706</v>
      </c>
    </row>
    <row r="27" spans="1:8" x14ac:dyDescent="0.3">
      <c r="A27" s="24">
        <v>49675</v>
      </c>
      <c r="B27" s="13">
        <v>17</v>
      </c>
      <c r="C27" s="19">
        <f>IF(OR(B27&lt;=Oberfläche!E$7,B27&gt;Oberfläche!E$7+Oberfläche!E$8),0,Oberfläche!E$5*Oberfläche!E$11*Oberfläche!E$12*8760)</f>
        <v>714816000</v>
      </c>
      <c r="D27" s="19">
        <f>IF(B27&lt;=Oberfläche!E$7,Oberfläche!E$5*Oberfläche!E$6*1000/Oberfläche!E$7*(1+C$4),IF(B27&lt;=Oberfläche!E$7+Oberfläche!E$8,C$5+C$6))</f>
        <v>295244402.56</v>
      </c>
      <c r="E27" s="20">
        <f>IF(AND(B27&gt; Oberfläche!E$7,B27&lt;=Oberfläche!E$7+Oberfläche!E$8),MAX(0,C27-D27),C27-D27)</f>
        <v>419571597.44</v>
      </c>
      <c r="F27" s="22">
        <f>E27/((1+Oberfläche!E$9)^(B27-1))</f>
        <v>224012706.15878451</v>
      </c>
      <c r="G27" s="20">
        <f>D27/((1+Oberfläche!E$9)^(B27-1))</f>
        <v>157633400.35226566</v>
      </c>
      <c r="H27" s="20">
        <f>IF(AND(B27&gt; Oberfläche!E$7,B27&lt;=Oberfläche!E$7+Oberfläche!E$8),Oberfläche!E$5*Oberfläche!E$11*8760,0)/((1+Oberfläche!E$9)^(B27-1))</f>
        <v>6360768.4418508364</v>
      </c>
    </row>
    <row r="28" spans="1:8" x14ac:dyDescent="0.3">
      <c r="A28" s="24">
        <v>50041</v>
      </c>
      <c r="B28" s="13">
        <v>18</v>
      </c>
      <c r="C28" s="19">
        <f>IF(OR(B28&lt;=Oberfläche!E$7,B28&gt;Oberfläche!E$7+Oberfläche!E$8),0,Oberfläche!E$5*Oberfläche!E$11*Oberfläche!E$12*8760)</f>
        <v>714816000</v>
      </c>
      <c r="D28" s="19">
        <f>IF(B28&lt;=Oberfläche!E$7,Oberfläche!E$5*Oberfläche!E$6*1000/Oberfläche!E$7*(1+C$4),IF(B28&lt;=Oberfläche!E$7+Oberfläche!E$8,C$5+C$6))</f>
        <v>295244402.56</v>
      </c>
      <c r="E28" s="20">
        <f>IF(AND(B28&gt; Oberfläche!E$7,B28&lt;=Oberfläche!E$7+Oberfläche!E$8),MAX(0,C28-D28),C28-D28)</f>
        <v>419571597.44</v>
      </c>
      <c r="F28" s="22">
        <f>E28/((1+Oberfläche!E$9)^(B28-1))</f>
        <v>215396832.8449851</v>
      </c>
      <c r="G28" s="20">
        <f>D28/((1+Oberfläche!E$9)^(B28-1))</f>
        <v>151570577.26179391</v>
      </c>
      <c r="H28" s="20">
        <f>IF(AND(B28&gt; Oberfläche!E$7,B28&lt;=Oberfläche!E$7+Oberfläche!E$8),Oberfläche!E$5*Oberfläche!E$11*8760,0)/((1+Oberfläche!E$9)^(B28-1))</f>
        <v>6116123.5017796503</v>
      </c>
    </row>
    <row r="29" spans="1:8" x14ac:dyDescent="0.3">
      <c r="A29" s="24">
        <v>50406</v>
      </c>
      <c r="B29" s="13">
        <v>19</v>
      </c>
      <c r="C29" s="19">
        <f>IF(OR(B29&lt;=Oberfläche!E$7,B29&gt;Oberfläche!E$7+Oberfläche!E$8),0,Oberfläche!E$5*Oberfläche!E$11*Oberfläche!E$12*8760)</f>
        <v>714816000</v>
      </c>
      <c r="D29" s="19">
        <f>IF(B29&lt;=Oberfläche!E$7,Oberfläche!E$5*Oberfläche!E$6*1000/Oberfläche!E$7*(1+C$4),IF(B29&lt;=Oberfläche!E$7+Oberfläche!E$8,C$5+C$6))</f>
        <v>295244402.56</v>
      </c>
      <c r="E29" s="20">
        <f>IF(AND(B29&gt; Oberfläche!E$7,B29&lt;=Oberfläche!E$7+Oberfläche!E$8),MAX(0,C29-D29),C29-D29)</f>
        <v>419571597.44</v>
      </c>
      <c r="F29" s="22">
        <f>E29/((1+Oberfläche!E$9)^(B29-1))</f>
        <v>207112339.2740241</v>
      </c>
      <c r="G29" s="20">
        <f>D29/((1+Oberfläche!E$9)^(B29-1))</f>
        <v>145740939.67480183</v>
      </c>
      <c r="H29" s="20">
        <f>IF(AND(B29&gt; Oberfläche!E$7,B29&lt;=Oberfläche!E$7+Oberfläche!E$8),Oberfläche!E$5*Oberfläche!E$11*8760,0)/((1+Oberfläche!E$9)^(B29-1))</f>
        <v>5880887.9824804319</v>
      </c>
    </row>
    <row r="30" spans="1:8" x14ac:dyDescent="0.3">
      <c r="A30" s="24">
        <v>50771</v>
      </c>
      <c r="B30" s="13">
        <v>20</v>
      </c>
      <c r="C30" s="19">
        <f>IF(OR(B30&lt;=Oberfläche!E$7,B30&gt;Oberfläche!E$7+Oberfläche!E$8),0,Oberfläche!E$5*Oberfläche!E$11*Oberfläche!E$12*8760)</f>
        <v>714816000</v>
      </c>
      <c r="D30" s="19">
        <f>IF(B30&lt;=Oberfläche!E$7,Oberfläche!E$5*Oberfläche!E$6*1000/Oberfläche!E$7*(1+C$4),IF(B30&lt;=Oberfläche!E$7+Oberfläche!E$8,C$5+C$6))</f>
        <v>295244402.56</v>
      </c>
      <c r="E30" s="20">
        <f>IF(AND(B30&gt; Oberfläche!E$7,B30&lt;=Oberfläche!E$7+Oberfläche!E$8),MAX(0,C30-D30),C30-D30)</f>
        <v>419571597.44</v>
      </c>
      <c r="F30" s="22">
        <f>E30/((1+Oberfläche!E$9)^(B30-1))</f>
        <v>199146480.07117704</v>
      </c>
      <c r="G30" s="20">
        <f>D30/((1+Oberfläche!E$9)^(B30-1))</f>
        <v>140135518.91807866</v>
      </c>
      <c r="H30" s="20">
        <f>IF(AND(B30&gt; Oberfläche!E$7,B30&lt;=Oberfläche!E$7+Oberfläche!E$8),Oberfläche!E$5*Oberfläche!E$11*8760,0)/((1+Oberfläche!E$9)^(B30-1))</f>
        <v>5654699.9831542615</v>
      </c>
    </row>
    <row r="31" spans="1:8" x14ac:dyDescent="0.3">
      <c r="A31" s="24">
        <v>51136</v>
      </c>
      <c r="B31" s="13">
        <v>21</v>
      </c>
      <c r="C31" s="19">
        <f>IF(OR(B31&lt;=Oberfläche!E$7,B31&gt;Oberfläche!E$7+Oberfläche!E$8),0,Oberfläche!E$5*Oberfläche!E$11*Oberfläche!E$12*8760)</f>
        <v>714816000</v>
      </c>
      <c r="D31" s="19">
        <f>IF(B31&lt;=Oberfläche!E$7,Oberfläche!E$5*Oberfläche!E$6*1000/Oberfläche!E$7*(1+C$4),IF(B31&lt;=Oberfläche!E$7+Oberfläche!E$8,C$5+C$6))</f>
        <v>295244402.56</v>
      </c>
      <c r="E31" s="20">
        <f>IF(AND(B31&gt; Oberfläche!E$7,B31&lt;=Oberfläche!E$7+Oberfläche!E$8),MAX(0,C31-D31),C31-D31)</f>
        <v>419571597.44</v>
      </c>
      <c r="F31" s="22">
        <f>E31/((1+Oberfläche!E$9)^(B31-1))</f>
        <v>191487000.06843945</v>
      </c>
      <c r="G31" s="20">
        <f>D31/((1+Oberfläche!E$9)^(B31-1))</f>
        <v>134745691.26738334</v>
      </c>
      <c r="H31" s="20">
        <f>IF(AND(B31&gt; Oberfläche!E$7,B31&lt;=Oberfläche!E$7+Oberfläche!E$8),Oberfläche!E$5*Oberfläche!E$11*8760,0)/((1+Oberfläche!E$9)^(B31-1))</f>
        <v>5437211.5222637132</v>
      </c>
    </row>
    <row r="32" spans="1:8" x14ac:dyDescent="0.3">
      <c r="A32" s="24">
        <v>51502</v>
      </c>
      <c r="B32" s="13">
        <v>22</v>
      </c>
      <c r="C32" s="19">
        <f>IF(OR(B32&lt;=Oberfläche!E$7,B32&gt;Oberfläche!E$7+Oberfläche!E$8),0,Oberfläche!E$5*Oberfläche!E$11*Oberfläche!E$12*8760)</f>
        <v>714816000</v>
      </c>
      <c r="D32" s="19">
        <f>IF(B32&lt;=Oberfläche!E$7,Oberfläche!E$5*Oberfläche!E$6*1000/Oberfläche!E$7*(1+C$4),IF(B32&lt;=Oberfläche!E$7+Oberfläche!E$8,C$5+C$6))</f>
        <v>295244402.56</v>
      </c>
      <c r="E32" s="20">
        <f>IF(AND(B32&gt; Oberfläche!E$7,B32&lt;=Oberfläche!E$7+Oberfläche!E$8),MAX(0,C32-D32),C32-D32)</f>
        <v>419571597.44</v>
      </c>
      <c r="F32" s="22">
        <f>E32/((1+Oberfläche!E$9)^(B32-1))</f>
        <v>184122115.4504225</v>
      </c>
      <c r="G32" s="20">
        <f>D32/((1+Oberfläche!E$9)^(B32-1))</f>
        <v>129563164.68017626</v>
      </c>
      <c r="H32" s="20">
        <f>IF(AND(B32&gt; Oberfläche!E$7,B32&lt;=Oberfläche!E$7+Oberfläche!E$8),Oberfläche!E$5*Oberfläche!E$11*8760,0)/((1+Oberfläche!E$9)^(B32-1))</f>
        <v>5228088.0021766461</v>
      </c>
    </row>
    <row r="33" spans="1:8" x14ac:dyDescent="0.3">
      <c r="A33" s="24">
        <v>51867</v>
      </c>
      <c r="B33" s="13">
        <v>23</v>
      </c>
      <c r="C33" s="19">
        <f>IF(OR(B33&lt;=Oberfläche!E$7,B33&gt;Oberfläche!E$7+Oberfläche!E$8),0,Oberfläche!E$5*Oberfläche!E$11*Oberfläche!E$12*8760)</f>
        <v>714816000</v>
      </c>
      <c r="D33" s="19">
        <f>IF(B33&lt;=Oberfläche!E$7,Oberfläche!E$5*Oberfläche!E$6*1000/Oberfläche!E$7*(1+C$4),IF(B33&lt;=Oberfläche!E$7+Oberfläche!E$8,C$5+C$6))</f>
        <v>295244402.56</v>
      </c>
      <c r="E33" s="20">
        <f>IF(AND(B33&gt; Oberfläche!E$7,B33&lt;=Oberfläche!E$7+Oberfläche!E$8),MAX(0,C33-D33),C33-D33)</f>
        <v>419571597.44</v>
      </c>
      <c r="F33" s="22">
        <f>E33/((1+Oberfläche!E$9)^(B33-1))</f>
        <v>177040495.62540627</v>
      </c>
      <c r="G33" s="20">
        <f>D33/((1+Oberfläche!E$9)^(B33-1))</f>
        <v>124579966.03863102</v>
      </c>
      <c r="H33" s="20">
        <f>IF(AND(B33&gt; Oberfläche!E$7,B33&lt;=Oberfläche!E$7+Oberfläche!E$8),Oberfläche!E$5*Oberfläche!E$11*8760,0)/((1+Oberfläche!E$9)^(B33-1))</f>
        <v>5027007.6944006216</v>
      </c>
    </row>
    <row r="34" spans="1:8" x14ac:dyDescent="0.3">
      <c r="A34" s="24">
        <v>52232</v>
      </c>
      <c r="B34" s="13">
        <v>24</v>
      </c>
      <c r="C34" s="19">
        <f>IF(OR(B34&lt;=Oberfläche!E$7,B34&gt;Oberfläche!E$7+Oberfläche!E$8),0,Oberfläche!E$5*Oberfläche!E$11*Oberfläche!E$12*8760)</f>
        <v>714816000</v>
      </c>
      <c r="D34" s="19">
        <f>IF(B34&lt;=Oberfläche!E$7,Oberfläche!E$5*Oberfläche!E$6*1000/Oberfläche!E$7*(1+C$4),IF(B34&lt;=Oberfläche!E$7+Oberfläche!E$8,C$5+C$6))</f>
        <v>295244402.56</v>
      </c>
      <c r="E34" s="20">
        <f>IF(AND(B34&gt; Oberfläche!E$7,B34&lt;=Oberfläche!E$7+Oberfläche!E$8),MAX(0,C34-D34),C34-D34)</f>
        <v>419571597.44</v>
      </c>
      <c r="F34" s="22">
        <f>E34/((1+Oberfläche!E$9)^(B34-1))</f>
        <v>170231245.7936599</v>
      </c>
      <c r="G34" s="20">
        <f>D34/((1+Oberfläche!E$9)^(B34-1))</f>
        <v>119788428.88329907</v>
      </c>
      <c r="H34" s="20">
        <f>IF(AND(B34&gt; Oberfläche!E$7,B34&lt;=Oberfläche!E$7+Oberfläche!E$8),Oberfläche!E$5*Oberfläche!E$11*8760,0)/((1+Oberfläche!E$9)^(B34-1))</f>
        <v>4833661.2446159823</v>
      </c>
    </row>
    <row r="35" spans="1:8" x14ac:dyDescent="0.3">
      <c r="A35" s="24">
        <v>52597</v>
      </c>
      <c r="B35" s="13">
        <v>25</v>
      </c>
      <c r="C35" s="19">
        <f>IF(OR(B35&lt;=Oberfläche!E$7,B35&gt;Oberfläche!E$7+Oberfläche!E$8),0,Oberfläche!E$5*Oberfläche!E$11*Oberfläche!E$12*8760)</f>
        <v>714816000</v>
      </c>
      <c r="D35" s="19">
        <f>IF(B35&lt;=Oberfläche!E$7,Oberfläche!E$5*Oberfläche!E$6*1000/Oberfläche!E$7*(1+C$4),IF(B35&lt;=Oberfläche!E$7+Oberfläche!E$8,C$5+C$6))</f>
        <v>295244402.56</v>
      </c>
      <c r="E35" s="20">
        <f>IF(AND(B35&gt; Oberfläche!E$7,B35&lt;=Oberfläche!E$7+Oberfläche!E$8),MAX(0,C35-D35),C35-D35)</f>
        <v>419571597.44</v>
      </c>
      <c r="F35" s="22">
        <f>E35/((1+Oberfläche!E$9)^(B35-1))</f>
        <v>163683890.18621141</v>
      </c>
      <c r="G35" s="20">
        <f>D35/((1+Oberfläche!E$9)^(B35-1))</f>
        <v>115181181.61855678</v>
      </c>
      <c r="H35" s="20">
        <f>IF(AND(B35&gt; Oberfläche!E$7,B35&lt;=Oberfläche!E$7+Oberfläche!E$8),Oberfläche!E$5*Oberfläche!E$11*8760,0)/((1+Oberfläche!E$9)^(B35-1))</f>
        <v>4647751.196746137</v>
      </c>
    </row>
    <row r="36" spans="1:8" x14ac:dyDescent="0.3">
      <c r="A36" s="24">
        <v>52963</v>
      </c>
      <c r="B36" s="13">
        <v>26</v>
      </c>
      <c r="C36" s="19">
        <f>IF(OR(B36&lt;=Oberfläche!E$7,B36&gt;Oberfläche!E$7+Oberfläche!E$8),0,Oberfläche!E$5*Oberfläche!E$11*Oberfläche!E$12*8760)</f>
        <v>714816000</v>
      </c>
      <c r="D36" s="19">
        <f>IF(B36&lt;=Oberfläche!E$7,Oberfläche!E$5*Oberfläche!E$6*1000/Oberfläche!E$7*(1+C$4),IF(B36&lt;=Oberfläche!E$7+Oberfläche!E$8,C$5+C$6))</f>
        <v>295244402.56</v>
      </c>
      <c r="E36" s="20">
        <f>IF(AND(B36&gt; Oberfläche!E$7,B36&lt;=Oberfläche!E$7+Oberfläche!E$8),MAX(0,C36-D36),C36-D36)</f>
        <v>419571597.44</v>
      </c>
      <c r="F36" s="22">
        <f>E36/((1+Oberfläche!E$9)^(B36-1))</f>
        <v>157388355.94828016</v>
      </c>
      <c r="G36" s="20">
        <f>D36/((1+Oberfläche!E$9)^(B36-1))</f>
        <v>110751136.1716892</v>
      </c>
      <c r="H36" s="20">
        <f>IF(AND(B36&gt; Oberfläche!E$7,B36&lt;=Oberfläche!E$7+Oberfläche!E$8),Oberfläche!E$5*Oberfläche!E$11*8760,0)/((1+Oberfläche!E$9)^(B36-1))</f>
        <v>4468991.5353328232</v>
      </c>
    </row>
    <row r="37" spans="1:8" x14ac:dyDescent="0.3">
      <c r="A37" s="24">
        <v>53328</v>
      </c>
      <c r="B37" s="13">
        <v>27</v>
      </c>
      <c r="C37" s="19">
        <f>IF(OR(B37&lt;=Oberfläche!E$7,B37&gt;Oberfläche!E$7+Oberfläche!E$8),0,Oberfläche!E$5*Oberfläche!E$11*Oberfläche!E$12*8760)</f>
        <v>714816000</v>
      </c>
      <c r="D37" s="19">
        <f>IF(B37&lt;=Oberfläche!E$7,Oberfläche!E$5*Oberfläche!E$6*1000/Oberfläche!E$7*(1+C$4),IF(B37&lt;=Oberfläche!E$7+Oberfläche!E$8,C$5+C$6))</f>
        <v>295244402.56</v>
      </c>
      <c r="E37" s="20">
        <f>IF(AND(B37&gt; Oberfläche!E$7,B37&lt;=Oberfläche!E$7+Oberfläche!E$8),MAX(0,C37-D37),C37-D37)</f>
        <v>419571597.44</v>
      </c>
      <c r="F37" s="22">
        <f>E37/((1+Oberfläche!E$9)^(B37-1))</f>
        <v>151334957.64257711</v>
      </c>
      <c r="G37" s="20">
        <f>D37/((1+Oberfläche!E$9)^(B37-1))</f>
        <v>106491477.08816271</v>
      </c>
      <c r="H37" s="20">
        <f>IF(AND(B37&gt; Oberfläche!E$7,B37&lt;=Oberfläche!E$7+Oberfläche!E$8),Oberfläche!E$5*Oberfläche!E$11*8760,0)/((1+Oberfläche!E$9)^(B37-1))</f>
        <v>4297107.24551233</v>
      </c>
    </row>
    <row r="38" spans="1:8" x14ac:dyDescent="0.3">
      <c r="A38" s="24">
        <v>53693</v>
      </c>
      <c r="B38" s="13">
        <v>28</v>
      </c>
      <c r="C38" s="19">
        <f>IF(OR(B38&lt;=Oberfläche!E$7,B38&gt;Oberfläche!E$7+Oberfläche!E$8),0,Oberfläche!E$5*Oberfläche!E$11*Oberfläche!E$12*8760)</f>
        <v>714816000</v>
      </c>
      <c r="D38" s="19">
        <f>IF(B38&lt;=Oberfläche!E$7,Oberfläche!E$5*Oberfläche!E$6*1000/Oberfläche!E$7*(1+C$4),IF(B38&lt;=Oberfläche!E$7+Oberfläche!E$8,C$5+C$6))</f>
        <v>295244402.56</v>
      </c>
      <c r="E38" s="20">
        <f>IF(AND(B38&gt; Oberfläche!E$7,B38&lt;=Oberfläche!E$7+Oberfläche!E$8),MAX(0,C38-D38),C38-D38)</f>
        <v>419571597.44</v>
      </c>
      <c r="F38" s="22">
        <f>E38/((1+Oberfläche!E$9)^(B38-1))</f>
        <v>145514382.34863183</v>
      </c>
      <c r="G38" s="20">
        <f>D38/((1+Oberfläche!E$9)^(B38-1))</f>
        <v>102395651.04631029</v>
      </c>
      <c r="H38" s="20">
        <f>IF(AND(B38&gt; Oberfläche!E$7,B38&lt;=Oberfläche!E$7+Oberfläche!E$8),Oberfläche!E$5*Oberfläche!E$11*8760,0)/((1+Oberfläche!E$9)^(B38-1))</f>
        <v>4131833.8899157019</v>
      </c>
    </row>
    <row r="39" spans="1:8" x14ac:dyDescent="0.3">
      <c r="A39" s="24">
        <v>54058</v>
      </c>
      <c r="B39" s="13">
        <v>29</v>
      </c>
      <c r="C39" s="19">
        <f>IF(OR(B39&lt;=Oberfläche!E$7,B39&gt;Oberfläche!E$7+Oberfläche!E$8),0,Oberfläche!E$5*Oberfläche!E$11*Oberfläche!E$12*8760)</f>
        <v>714816000</v>
      </c>
      <c r="D39" s="19">
        <f>IF(B39&lt;=Oberfläche!E$7,Oberfläche!E$5*Oberfläche!E$6*1000/Oberfläche!E$7*(1+C$4),IF(B39&lt;=Oberfläche!E$7+Oberfläche!E$8,C$5+C$6))</f>
        <v>295244402.56</v>
      </c>
      <c r="E39" s="20">
        <f>IF(AND(B39&gt; Oberfläche!E$7,B39&lt;=Oberfläche!E$7+Oberfläche!E$8),MAX(0,C39-D39),C39-D39)</f>
        <v>419571597.44</v>
      </c>
      <c r="F39" s="22">
        <f>E39/((1+Oberfläche!E$9)^(B39-1))</f>
        <v>139917675.33522287</v>
      </c>
      <c r="G39" s="20">
        <f>D39/((1+Oberfläche!E$9)^(B39-1))</f>
        <v>98457356.775298327</v>
      </c>
      <c r="H39" s="20">
        <f>IF(AND(B39&gt; Oberfläche!E$7,B39&lt;=Oberfläche!E$7+Oberfläche!E$8),Oberfläche!E$5*Oberfläche!E$11*8760,0)/((1+Oberfläche!E$9)^(B39-1))</f>
        <v>3972917.2018420203</v>
      </c>
    </row>
    <row r="40" spans="1:8" x14ac:dyDescent="0.3">
      <c r="A40" s="24">
        <v>54424</v>
      </c>
      <c r="B40" s="13">
        <v>30</v>
      </c>
      <c r="C40" s="19">
        <f>IF(OR(B40&lt;=Oberfläche!E$7,B40&gt;Oberfläche!E$7+Oberfläche!E$8),0,Oberfläche!E$5*Oberfläche!E$11*Oberfläche!E$12*8760)</f>
        <v>714816000</v>
      </c>
      <c r="D40" s="19">
        <f>IF(B40&lt;=Oberfläche!E$7,Oberfläche!E$5*Oberfläche!E$6*1000/Oberfläche!E$7*(1+C$4),IF(B40&lt;=Oberfläche!E$7+Oberfläche!E$8,C$5+C$6))</f>
        <v>295244402.56</v>
      </c>
      <c r="E40" s="20">
        <f>IF(AND(B40&gt; Oberfläche!E$7,B40&lt;=Oberfläche!E$7+Oberfläche!E$8),MAX(0,C40-D40),C40-D40)</f>
        <v>419571597.44</v>
      </c>
      <c r="F40" s="22">
        <f>E40/((1+Oberfläche!E$9)^(B40-1))</f>
        <v>134536226.28386816</v>
      </c>
      <c r="G40" s="20">
        <f>D40/((1+Oberfläche!E$9)^(B40-1))</f>
        <v>94670535.360863775</v>
      </c>
      <c r="H40" s="20">
        <f>IF(AND(B40&gt; Oberfläche!E$7,B40&lt;=Oberfläche!E$7+Oberfläche!E$8),Oberfläche!E$5*Oberfläche!E$11*8760,0)/((1+Oberfläche!E$9)^(B40-1))</f>
        <v>3820112.6940788655</v>
      </c>
    </row>
    <row r="41" spans="1:8" x14ac:dyDescent="0.3">
      <c r="A41" s="24">
        <v>54789</v>
      </c>
      <c r="B41" s="13">
        <v>31</v>
      </c>
      <c r="C41" s="19">
        <f>IF(OR(B41&lt;=Oberfläche!E$7,B41&gt;Oberfläche!E$7+Oberfläche!E$8),0,Oberfläche!E$5*Oberfläche!E$11*Oberfläche!E$12*8760)</f>
        <v>714816000</v>
      </c>
      <c r="D41" s="19">
        <f>IF(B41&lt;=Oberfläche!E$7,Oberfläche!E$5*Oberfläche!E$6*1000/Oberfläche!E$7*(1+C$4),IF(B41&lt;=Oberfläche!E$7+Oberfläche!E$8,C$5+C$6))</f>
        <v>295244402.56</v>
      </c>
      <c r="E41" s="20">
        <f>IF(AND(B41&gt; Oberfläche!E$7,B41&lt;=Oberfläche!E$7+Oberfläche!E$8),MAX(0,C41-D41),C41-D41)</f>
        <v>419571597.44</v>
      </c>
      <c r="F41" s="22">
        <f>E41/((1+Oberfläche!E$9)^(B41-1))</f>
        <v>129361756.04218093</v>
      </c>
      <c r="G41" s="20">
        <f>D41/((1+Oberfläche!E$9)^(B41-1))</f>
        <v>91029360.923907489</v>
      </c>
      <c r="H41" s="20">
        <f>IF(AND(B41&gt; Oberfläche!E$7,B41&lt;=Oberfläche!E$7+Oberfläche!E$8),Oberfläche!E$5*Oberfläche!E$11*8760,0)/((1+Oberfläche!E$9)^(B41-1))</f>
        <v>3673185.2827681401</v>
      </c>
    </row>
    <row r="42" spans="1:8" x14ac:dyDescent="0.3">
      <c r="A42" s="24">
        <v>55154</v>
      </c>
      <c r="B42" s="13">
        <v>32</v>
      </c>
      <c r="C42" s="19">
        <f>IF(OR(B42&lt;=Oberfläche!E$7,B42&gt;Oberfläche!E$7+Oberfläche!E$8),0,Oberfläche!E$5*Oberfläche!E$11*Oberfläche!E$12*8760)</f>
        <v>714816000</v>
      </c>
      <c r="D42" s="19">
        <f>IF(B42&lt;=Oberfläche!E$7,Oberfläche!E$5*Oberfläche!E$6*1000/Oberfläche!E$7*(1+C$4),IF(B42&lt;=Oberfläche!E$7+Oberfläche!E$8,C$5+C$6))</f>
        <v>295244402.56</v>
      </c>
      <c r="E42" s="20">
        <f>IF(AND(B42&gt; Oberfläche!E$7,B42&lt;=Oberfläche!E$7+Oberfläche!E$8),MAX(0,C42-D42),C42-D42)</f>
        <v>419571597.44</v>
      </c>
      <c r="F42" s="22">
        <f>E42/((1+Oberfläche!E$9)^(B42-1))</f>
        <v>124386303.88671243</v>
      </c>
      <c r="G42" s="20">
        <f>D42/((1+Oberfläche!E$9)^(B42-1))</f>
        <v>87528231.657603353</v>
      </c>
      <c r="H42" s="20">
        <f>IF(AND(B42&gt; Oberfläche!E$7,B42&lt;=Oberfläche!E$7+Oberfläche!E$8),Oberfläche!E$5*Oberfläche!E$11*8760,0)/((1+Oberfläche!E$9)^(B42-1))</f>
        <v>3531908.9257385964</v>
      </c>
    </row>
    <row r="43" spans="1:8" x14ac:dyDescent="0.3">
      <c r="A43" s="24">
        <v>55519</v>
      </c>
      <c r="B43" s="13">
        <v>33</v>
      </c>
      <c r="C43" s="19">
        <f>IF(OR(B43&lt;=Oberfläche!E$7,B43&gt;Oberfläche!E$7+Oberfläche!E$8),0,Oberfläche!E$5*Oberfläche!E$11*Oberfläche!E$12*8760)</f>
        <v>714816000</v>
      </c>
      <c r="D43" s="19">
        <f>IF(B43&lt;=Oberfläche!E$7,Oberfläche!E$5*Oberfläche!E$6*1000/Oberfläche!E$7*(1+C$4),IF(B43&lt;=Oberfläche!E$7+Oberfläche!E$8,C$5+C$6))</f>
        <v>295244402.56</v>
      </c>
      <c r="E43" s="20">
        <f>IF(AND(B43&gt; Oberfläche!E$7,B43&lt;=Oberfläche!E$7+Oberfläche!E$8),MAX(0,C43-D43),C43-D43)</f>
        <v>419571597.44</v>
      </c>
      <c r="F43" s="22">
        <f>E43/((1+Oberfläche!E$9)^(B43-1))</f>
        <v>119602215.27568501</v>
      </c>
      <c r="G43" s="20">
        <f>D43/((1+Oberfläche!E$9)^(B43-1))</f>
        <v>84161761.209233984</v>
      </c>
      <c r="H43" s="20">
        <f>IF(AND(B43&gt; Oberfläche!E$7,B43&lt;=Oberfläche!E$7+Oberfläche!E$8),Oberfläche!E$5*Oberfläche!E$11*8760,0)/((1+Oberfläche!E$9)^(B43-1))</f>
        <v>3396066.2747486499</v>
      </c>
    </row>
    <row r="44" spans="1:8" x14ac:dyDescent="0.3">
      <c r="A44" s="24">
        <v>55885</v>
      </c>
      <c r="B44" s="13">
        <v>34</v>
      </c>
      <c r="C44" s="19">
        <f>IF(OR(B44&lt;=Oberfläche!E$7,B44&gt;Oberfläche!E$7+Oberfläche!E$8),0,Oberfläche!E$5*Oberfläche!E$11*Oberfläche!E$12*8760)</f>
        <v>714816000</v>
      </c>
      <c r="D44" s="19">
        <f>IF(B44&lt;=Oberfläche!E$7,Oberfläche!E$5*Oberfläche!E$6*1000/Oberfläche!E$7*(1+C$4),IF(B44&lt;=Oberfläche!E$7+Oberfläche!E$8,C$5+C$6))</f>
        <v>295244402.56</v>
      </c>
      <c r="E44" s="20">
        <f>IF(AND(B44&gt; Oberfläche!E$7,B44&lt;=Oberfläche!E$7+Oberfläche!E$8),MAX(0,C44-D44),C44-D44)</f>
        <v>419571597.44</v>
      </c>
      <c r="F44" s="22">
        <f>E44/((1+Oberfläche!E$9)^(B44-1))</f>
        <v>115002130.07277405</v>
      </c>
      <c r="G44" s="20">
        <f>D44/((1+Oberfläche!E$9)^(B44-1))</f>
        <v>80924770.393494219</v>
      </c>
      <c r="H44" s="20">
        <f>IF(AND(B44&gt; Oberfläche!E$7,B44&lt;=Oberfläche!E$7+Oberfläche!E$8),Oberfläche!E$5*Oberfläche!E$11*8760,0)/((1+Oberfläche!E$9)^(B44-1))</f>
        <v>3265448.3411044711</v>
      </c>
    </row>
    <row r="45" spans="1:8" x14ac:dyDescent="0.3">
      <c r="A45" s="24">
        <v>56250</v>
      </c>
      <c r="B45" s="13">
        <v>35</v>
      </c>
      <c r="C45" s="19">
        <f>IF(OR(B45&lt;=Oberfläche!E$7,B45&gt;Oberfläche!E$7+Oberfläche!E$8),0,Oberfläche!E$5*Oberfläche!E$11*Oberfläche!E$12*8760)</f>
        <v>714816000</v>
      </c>
      <c r="D45" s="19">
        <f>IF(B45&lt;=Oberfläche!E$7,Oberfläche!E$5*Oberfläche!E$6*1000/Oberfläche!E$7*(1+C$4),IF(B45&lt;=Oberfläche!E$7+Oberfläche!E$8,C$5+C$6))</f>
        <v>295244402.56</v>
      </c>
      <c r="E45" s="20">
        <f>IF(AND(B45&gt; Oberfläche!E$7,B45&lt;=Oberfläche!E$7+Oberfläche!E$8),MAX(0,C45-D45),C45-D45)</f>
        <v>419571597.44</v>
      </c>
      <c r="F45" s="22">
        <f>E45/((1+Oberfläche!E$9)^(B45-1))</f>
        <v>110578971.22382119</v>
      </c>
      <c r="G45" s="20">
        <f>D45/((1+Oberfläche!E$9)^(B45-1))</f>
        <v>77812279.224513665</v>
      </c>
      <c r="H45" s="20">
        <f>IF(AND(B45&gt; Oberfläche!E$7,B45&lt;=Oberfläche!E$7+Oberfläche!E$8),Oberfläche!E$5*Oberfläche!E$11*8760,0)/((1+Oberfläche!E$9)^(B45-1))</f>
        <v>3139854.1741389143</v>
      </c>
    </row>
    <row r="46" spans="1:8" x14ac:dyDescent="0.3">
      <c r="A46" s="24">
        <v>56615</v>
      </c>
      <c r="B46" s="13">
        <v>36</v>
      </c>
      <c r="C46" s="19">
        <f>IF(OR(B46&lt;=Oberfläche!E$7,B46&gt;Oberfläche!E$7+Oberfläche!E$8),0,Oberfläche!E$5*Oberfläche!E$11*Oberfläche!E$12*8760)</f>
        <v>714816000</v>
      </c>
      <c r="D46" s="19">
        <f>IF(B46&lt;=Oberfläche!E$7,Oberfläche!E$5*Oberfläche!E$6*1000/Oberfläche!E$7*(1+C$4),IF(B46&lt;=Oberfläche!E$7+Oberfläche!E$8,C$5+C$6))</f>
        <v>295244402.56</v>
      </c>
      <c r="E46" s="20">
        <f>IF(AND(B46&gt; Oberfläche!E$7,B46&lt;=Oberfläche!E$7+Oberfläche!E$8),MAX(0,C46-D46),C46-D46)</f>
        <v>419571597.44</v>
      </c>
      <c r="F46" s="22">
        <f>E46/((1+Oberfläche!E$9)^(B46-1))</f>
        <v>106325933.86905883</v>
      </c>
      <c r="G46" s="20">
        <f>D46/((1+Oberfläche!E$9)^(B46-1))</f>
        <v>74819499.254340053</v>
      </c>
      <c r="H46" s="20">
        <f>IF(AND(B46&gt; Oberfläche!E$7,B46&lt;=Oberfläche!E$7+Oberfläche!E$8),Oberfläche!E$5*Oberfläche!E$11*8760,0)/((1+Oberfläche!E$9)^(B46-1))</f>
        <v>3019090.5520566483</v>
      </c>
    </row>
    <row r="47" spans="1:8" x14ac:dyDescent="0.3">
      <c r="A47" s="24">
        <v>56980</v>
      </c>
      <c r="B47" s="13">
        <v>37</v>
      </c>
      <c r="C47" s="19">
        <f>IF(OR(B47&lt;=Oberfläche!E$7,B47&gt;Oberfläche!E$7+Oberfläche!E$8),0,Oberfläche!E$5*Oberfläche!E$11*Oberfläche!E$12*8760)</f>
        <v>714816000</v>
      </c>
      <c r="D47" s="19">
        <f>IF(B47&lt;=Oberfläche!E$7,Oberfläche!E$5*Oberfläche!E$6*1000/Oberfläche!E$7*(1+C$4),IF(B47&lt;=Oberfläche!E$7+Oberfläche!E$8,C$5+C$6))</f>
        <v>295244402.56</v>
      </c>
      <c r="E47" s="20">
        <f>IF(AND(B47&gt; Oberfläche!E$7,B47&lt;=Oberfläche!E$7+Oberfläche!E$8),MAX(0,C47-D47),C47-D47)</f>
        <v>419571597.44</v>
      </c>
      <c r="F47" s="22">
        <f>E47/((1+Oberfläche!E$9)^(B47-1))</f>
        <v>102236474.87409504</v>
      </c>
      <c r="G47" s="20">
        <f>D47/((1+Oberfläche!E$9)^(B47-1))</f>
        <v>71941826.206096217</v>
      </c>
      <c r="H47" s="20">
        <f>IF(AND(B47&gt; Oberfläche!E$7,B47&lt;=Oberfläche!E$7+Oberfläche!E$8),Oberfläche!E$5*Oberfläche!E$11*8760,0)/((1+Oberfläche!E$9)^(B47-1))</f>
        <v>2902971.6846698541</v>
      </c>
    </row>
    <row r="48" spans="1:8" x14ac:dyDescent="0.3">
      <c r="A48" s="24">
        <v>57346</v>
      </c>
      <c r="B48" s="13">
        <v>38</v>
      </c>
      <c r="C48" s="19">
        <f>IF(OR(B48&lt;=Oberfläche!E$7,B48&gt;Oberfläche!E$7+Oberfläche!E$8),0,Oberfläche!E$5*Oberfläche!E$11*Oberfläche!E$12*8760)</f>
        <v>714816000</v>
      </c>
      <c r="D48" s="19">
        <f>IF(B48&lt;=Oberfläche!E$7,Oberfläche!E$5*Oberfläche!E$6*1000/Oberfläche!E$7*(1+C$4),IF(B48&lt;=Oberfläche!E$7+Oberfläche!E$8,C$5+C$6))</f>
        <v>295244402.56</v>
      </c>
      <c r="E48" s="20">
        <f>IF(AND(B48&gt; Oberfläche!E$7,B48&lt;=Oberfläche!E$7+Oberfläche!E$8),MAX(0,C48-D48),C48-D48)</f>
        <v>419571597.44</v>
      </c>
      <c r="F48" s="22">
        <f>E48/((1+Oberfläche!E$9)^(B48-1))</f>
        <v>98304302.763552904</v>
      </c>
      <c r="G48" s="20">
        <f>D48/((1+Oberfläche!E$9)^(B48-1))</f>
        <v>69174832.890477106</v>
      </c>
      <c r="H48" s="20">
        <f>IF(AND(B48&gt; Oberfläche!E$7,B48&lt;=Oberfläche!E$7+Oberfläche!E$8),Oberfläche!E$5*Oberfläche!E$11*8760,0)/((1+Oberfläche!E$9)^(B48-1))</f>
        <v>2791318.9275671667</v>
      </c>
    </row>
    <row r="49" spans="1:8" x14ac:dyDescent="0.3">
      <c r="A49" s="24">
        <v>57711</v>
      </c>
      <c r="B49" s="13">
        <v>39</v>
      </c>
      <c r="C49" s="19">
        <f>IF(OR(B49&lt;=Oberfläche!E$7,B49&gt;Oberfläche!E$7+Oberfläche!E$8),0,Oberfläche!E$5*Oberfläche!E$11*Oberfläche!E$12*8760)</f>
        <v>714816000</v>
      </c>
      <c r="D49" s="19">
        <f>IF(B49&lt;=Oberfläche!E$7,Oberfläche!E$5*Oberfläche!E$6*1000/Oberfläche!E$7*(1+C$4),IF(B49&lt;=Oberfläche!E$7+Oberfläche!E$8,C$5+C$6))</f>
        <v>295244402.56</v>
      </c>
      <c r="E49" s="20">
        <f>IF(AND(B49&gt; Oberfläche!E$7,B49&lt;=Oberfläche!E$7+Oberfläche!E$8),MAX(0,C49-D49),C49-D49)</f>
        <v>419571597.44</v>
      </c>
      <c r="F49" s="22">
        <f>E49/((1+Oberfläche!E$9)^(B49-1))</f>
        <v>94523368.041877806</v>
      </c>
      <c r="G49" s="20">
        <f>D49/((1+Oberfläche!E$9)^(B49-1))</f>
        <v>66514262.394689538</v>
      </c>
      <c r="H49" s="20">
        <f>IF(AND(B49&gt; Oberfläche!E$7,B49&lt;=Oberfläche!E$7+Oberfläche!E$8),Oberfläche!E$5*Oberfläche!E$11*8760,0)/((1+Oberfläche!E$9)^(B49-1))</f>
        <v>2683960.5072761225</v>
      </c>
    </row>
    <row r="50" spans="1:8" x14ac:dyDescent="0.3">
      <c r="A50" s="24">
        <v>58076</v>
      </c>
      <c r="B50" s="13">
        <v>40</v>
      </c>
      <c r="C50" s="19">
        <f>IF(OR(B50&lt;=Oberfläche!E$7,B50&gt;Oberfläche!E$7+Oberfläche!E$8),0,Oberfläche!E$5*Oberfläche!E$11*Oberfläche!E$12*8760)</f>
        <v>714816000</v>
      </c>
      <c r="D50" s="19">
        <f>IF(B50&lt;=Oberfläche!E$7,Oberfläche!E$5*Oberfläche!E$6*1000/Oberfläche!E$7*(1+C$4),IF(B50&lt;=Oberfläche!E$7+Oberfläche!E$8,C$5+C$6))</f>
        <v>295244402.56</v>
      </c>
      <c r="E50" s="20">
        <f>IF(AND(B50&gt; Oberfläche!E$7,B50&lt;=Oberfläche!E$7+Oberfläche!E$8),MAX(0,C50-D50),C50-D50)</f>
        <v>419571597.44</v>
      </c>
      <c r="F50" s="22">
        <f>E50/((1+Oberfläche!E$9)^(B50-1))</f>
        <v>90887853.886420965</v>
      </c>
      <c r="G50" s="20">
        <f>D50/((1+Oberfläche!E$9)^(B50-1))</f>
        <v>63956021.533355325</v>
      </c>
      <c r="H50" s="20">
        <f>IF(AND(B50&gt; Oberfläche!E$7,B50&lt;=Oberfläche!E$7+Oberfläche!E$8),Oberfläche!E$5*Oberfläche!E$11*8760,0)/((1+Oberfläche!E$9)^(B50-1))</f>
        <v>2580731.2569962717</v>
      </c>
    </row>
    <row r="51" spans="1:8" x14ac:dyDescent="0.3">
      <c r="A51" s="24">
        <v>58441</v>
      </c>
      <c r="B51" s="13">
        <v>41</v>
      </c>
      <c r="C51" s="19">
        <f>IF(OR(B51&lt;=Oberfläche!E$7,B51&gt;Oberfläche!E$7+Oberfläche!E$8),0,Oberfläche!E$5*Oberfläche!E$11*Oberfläche!E$12*8760)</f>
        <v>714816000</v>
      </c>
      <c r="D51" s="19">
        <f>IF(B51&lt;=Oberfläche!E$7,Oberfläche!E$5*Oberfläche!E$6*1000/Oberfläche!E$7*(1+C$4),IF(B51&lt;=Oberfläche!E$7+Oberfläche!E$8,C$5+C$6))</f>
        <v>295244402.56</v>
      </c>
      <c r="E51" s="20">
        <f>IF(AND(B51&gt; Oberfläche!E$7,B51&lt;=Oberfläche!E$7+Oberfläche!E$8),MAX(0,C51-D51),C51-D51)</f>
        <v>419571597.44</v>
      </c>
      <c r="F51" s="22">
        <f>E51/((1+Oberfläche!E$9)^(B51-1))</f>
        <v>87392167.198481664</v>
      </c>
      <c r="G51" s="20">
        <f>D51/((1+Oberfläche!E$9)^(B51-1))</f>
        <v>61496174.551303178</v>
      </c>
      <c r="H51" s="20">
        <f>IF(AND(B51&gt; Oberfläche!E$7,B51&lt;=Oberfläche!E$7+Oberfläche!E$8),Oberfläche!E$5*Oberfläche!E$11*8760,0)/((1+Oberfläche!E$9)^(B51-1))</f>
        <v>2481472.3624964142</v>
      </c>
    </row>
    <row r="52" spans="1:8" x14ac:dyDescent="0.3">
      <c r="A52" s="24">
        <v>58807</v>
      </c>
      <c r="B52" s="13">
        <v>42</v>
      </c>
      <c r="C52" s="19">
        <f>IF(OR(B52&lt;=Oberfläche!E$7,B52&gt;Oberfläche!E$7+Oberfläche!E$8),0,Oberfläche!E$5*Oberfläche!E$11*Oberfläche!E$12*8760)</f>
        <v>714816000</v>
      </c>
      <c r="D52" s="19">
        <f>IF(B52&lt;=Oberfläche!E$7,Oberfläche!E$5*Oberfläche!E$6*1000/Oberfläche!E$7*(1+C$4),IF(B52&lt;=Oberfläche!E$7+Oberfläche!E$8,C$5+C$6))</f>
        <v>295244402.56</v>
      </c>
      <c r="E52" s="20">
        <f>IF(AND(B52&gt; Oberfläche!E$7,B52&lt;=Oberfläche!E$7+Oberfläche!E$8),MAX(0,C52-D52),C52-D52)</f>
        <v>419571597.44</v>
      </c>
      <c r="F52" s="22">
        <f>E52/((1+Oberfläche!E$9)^(B52-1))</f>
        <v>84030929.998540074</v>
      </c>
      <c r="G52" s="20">
        <f>D52/((1+Oberfläche!E$9)^(B52-1))</f>
        <v>59130937.068560749</v>
      </c>
      <c r="H52" s="20">
        <f>IF(AND(B52&gt; Oberfläche!E$7,B52&lt;=Oberfläche!E$7+Oberfläche!E$8),Oberfläche!E$5*Oberfläche!E$11*8760,0)/((1+Oberfläche!E$9)^(B52-1))</f>
        <v>2386031.1177850137</v>
      </c>
    </row>
    <row r="53" spans="1:8" x14ac:dyDescent="0.3">
      <c r="A53" s="24">
        <v>59172</v>
      </c>
      <c r="B53" s="13">
        <v>43</v>
      </c>
      <c r="C53" s="19">
        <f>IF(OR(B53&lt;=Oberfläche!E$7,B53&gt;Oberfläche!E$7+Oberfläche!E$8),0,Oberfläche!E$5*Oberfläche!E$11*Oberfläche!E$12*8760)</f>
        <v>714816000</v>
      </c>
      <c r="D53" s="19">
        <f>IF(B53&lt;=Oberfläche!E$7,Oberfläche!E$5*Oberfläche!E$6*1000/Oberfläche!E$7*(1+C$4),IF(B53&lt;=Oberfläche!E$7+Oberfläche!E$8,C$5+C$6))</f>
        <v>295244402.56</v>
      </c>
      <c r="E53" s="20">
        <f>IF(AND(B53&gt; Oberfläche!E$7,B53&lt;=Oberfläche!E$7+Oberfläche!E$8),MAX(0,C53-D53),C53-D53)</f>
        <v>419571597.44</v>
      </c>
      <c r="F53" s="22">
        <f>E53/((1+Oberfläche!E$9)^(B53-1))</f>
        <v>80798971.152442381</v>
      </c>
      <c r="G53" s="20">
        <f>D53/((1+Oberfläche!E$9)^(B53-1))</f>
        <v>56856670.258231491</v>
      </c>
      <c r="H53" s="20">
        <f>IF(AND(B53&gt; Oberfläche!E$7,B53&lt;=Oberfläche!E$7+Oberfläche!E$8),Oberfläche!E$5*Oberfläche!E$11*8760,0)/((1+Oberfläche!E$9)^(B53-1))</f>
        <v>2294260.6901778979</v>
      </c>
    </row>
    <row r="54" spans="1:8" x14ac:dyDescent="0.3">
      <c r="A54" s="24">
        <v>59537</v>
      </c>
      <c r="B54" s="13">
        <v>44</v>
      </c>
      <c r="C54" s="19">
        <f>IF(OR(B54&lt;=Oberfläche!E$7,B54&gt;Oberfläche!E$7+Oberfläche!E$8),0,Oberfläche!E$5*Oberfläche!E$11*Oberfläche!E$12*8760)</f>
        <v>714816000</v>
      </c>
      <c r="D54" s="19">
        <f>IF(B54&lt;=Oberfläche!E$7,Oberfläche!E$5*Oberfläche!E$6*1000/Oberfläche!E$7*(1+C$4),IF(B54&lt;=Oberfläche!E$7+Oberfläche!E$8,C$5+C$6))</f>
        <v>295244402.56</v>
      </c>
      <c r="E54" s="20">
        <f>IF(AND(B54&gt; Oberfläche!E$7,B54&lt;=Oberfläche!E$7+Oberfläche!E$8),MAX(0,C54-D54),C54-D54)</f>
        <v>419571597.44</v>
      </c>
      <c r="F54" s="22">
        <f>E54/((1+Oberfläche!E$9)^(B54-1))</f>
        <v>77691318.415809974</v>
      </c>
      <c r="G54" s="20">
        <f>D54/((1+Oberfläche!E$9)^(B54-1))</f>
        <v>54669875.248299509</v>
      </c>
      <c r="H54" s="20">
        <f>IF(AND(B54&gt; Oberfläche!E$7,B54&lt;=Oberfläche!E$7+Oberfläche!E$8),Oberfläche!E$5*Oberfläche!E$11*8760,0)/((1+Oberfläche!E$9)^(B54-1))</f>
        <v>2206019.8944018246</v>
      </c>
    </row>
    <row r="55" spans="1:8" x14ac:dyDescent="0.3">
      <c r="A55" s="24">
        <v>59902</v>
      </c>
      <c r="B55" s="13">
        <v>45</v>
      </c>
      <c r="C55" s="19">
        <f>IF(OR(B55&lt;=Oberfläche!E$7,B55&gt;Oberfläche!E$7+Oberfläche!E$8),0,Oberfläche!E$5*Oberfläche!E$11*Oberfläche!E$12*8760)</f>
        <v>714816000</v>
      </c>
      <c r="D55" s="19">
        <f>IF(B55&lt;=Oberfläche!E$7,Oberfläche!E$5*Oberfläche!E$6*1000/Oberfläche!E$7*(1+C$4),IF(B55&lt;=Oberfläche!E$7+Oberfläche!E$8,C$5+C$6))</f>
        <v>295244402.56</v>
      </c>
      <c r="E55" s="20">
        <f>IF(AND(B55&gt; Oberfläche!E$7,B55&lt;=Oberfläche!E$7+Oberfläche!E$8),MAX(0,C55-D55),C55-D55)</f>
        <v>419571597.44</v>
      </c>
      <c r="F55" s="22">
        <f>E55/((1+Oberfläche!E$9)^(B55-1))</f>
        <v>74703190.78443265</v>
      </c>
      <c r="G55" s="20">
        <f>D55/((1+Oberfläche!E$9)^(B55-1))</f>
        <v>52567187.738749519</v>
      </c>
      <c r="H55" s="20">
        <f>IF(AND(B55&gt; Oberfläche!E$7,B55&lt;=Oberfläche!E$7+Oberfläche!E$8),Oberfläche!E$5*Oberfläche!E$11*8760,0)/((1+Oberfläche!E$9)^(B55-1))</f>
        <v>2121172.9753863695</v>
      </c>
    </row>
    <row r="56" spans="1:8" x14ac:dyDescent="0.3">
      <c r="A56" s="24">
        <v>60268</v>
      </c>
      <c r="B56" s="13">
        <v>46</v>
      </c>
      <c r="C56" s="19">
        <f>IF(OR(B56&lt;=Oberfläche!E$7,B56&gt;Oberfläche!E$7+Oberfläche!E$8),0,Oberfläche!E$5*Oberfläche!E$11*Oberfläche!E$12*8760)</f>
        <v>714816000</v>
      </c>
      <c r="D56" s="19">
        <f>IF(B56&lt;=Oberfläche!E$7,Oberfläche!E$5*Oberfläche!E$6*1000/Oberfläche!E$7*(1+C$4),IF(B56&lt;=Oberfläche!E$7+Oberfläche!E$8,C$5+C$6))</f>
        <v>295244402.56</v>
      </c>
      <c r="E56" s="20">
        <f>IF(AND(B56&gt; Oberfläche!E$7,B56&lt;=Oberfläche!E$7+Oberfläche!E$8),MAX(0,C56-D56),C56-D56)</f>
        <v>419571597.44</v>
      </c>
      <c r="F56" s="22">
        <f>E56/((1+Oberfläche!E$9)^(B56-1))</f>
        <v>71829991.138877556</v>
      </c>
      <c r="G56" s="20">
        <f>D56/((1+Oberfläche!E$9)^(B56-1))</f>
        <v>50545372.82572069</v>
      </c>
      <c r="H56" s="20">
        <f>IF(AND(B56&gt; Oberfläche!E$7,B56&lt;=Oberfläche!E$7+Oberfläche!E$8),Oberfläche!E$5*Oberfläche!E$11*8760,0)/((1+Oberfläche!E$9)^(B56-1))</f>
        <v>2039589.3994099707</v>
      </c>
    </row>
    <row r="57" spans="1:8" x14ac:dyDescent="0.3">
      <c r="A57" s="24">
        <v>60633</v>
      </c>
      <c r="B57" s="13">
        <v>47</v>
      </c>
      <c r="C57" s="19">
        <f>IF(OR(B57&lt;=Oberfläche!E$7,B57&gt;Oberfläche!E$7+Oberfläche!E$8),0,Oberfläche!E$5*Oberfläche!E$11*Oberfläche!E$12*8760)</f>
        <v>714816000</v>
      </c>
      <c r="D57" s="19">
        <f>IF(B57&lt;=Oberfläche!E$7,Oberfläche!E$5*Oberfläche!E$6*1000/Oberfläche!E$7*(1+C$4),IF(B57&lt;=Oberfläche!E$7+Oberfläche!E$8,C$5+C$6))</f>
        <v>295244402.56</v>
      </c>
      <c r="E57" s="20">
        <f>IF(AND(B57&gt; Oberfläche!E$7,B57&lt;=Oberfläche!E$7+Oberfläche!E$8),MAX(0,C57-D57),C57-D57)</f>
        <v>419571597.44</v>
      </c>
      <c r="F57" s="22">
        <f>E57/((1+Oberfläche!E$9)^(B57-1))</f>
        <v>69067299.171997651</v>
      </c>
      <c r="G57" s="20">
        <f>D57/((1+Oberfläche!E$9)^(B57-1))</f>
        <v>48601320.024731435</v>
      </c>
      <c r="H57" s="20">
        <f>IF(AND(B57&gt; Oberfläche!E$7,B57&lt;=Oberfläche!E$7+Oberfläche!E$8),Oberfläche!E$5*Oberfläche!E$11*8760,0)/((1+Oberfläche!E$9)^(B57-1))</f>
        <v>1961143.6532788181</v>
      </c>
    </row>
    <row r="58" spans="1:8" x14ac:dyDescent="0.3">
      <c r="A58" s="24">
        <v>60998</v>
      </c>
      <c r="B58" s="13">
        <v>48</v>
      </c>
      <c r="C58" s="19">
        <f>IF(OR(B58&lt;=Oberfläche!E$7,B58&gt;Oberfläche!E$7+Oberfläche!E$8),0,Oberfläche!E$5*Oberfläche!E$11*Oberfläche!E$12*8760)</f>
        <v>714816000</v>
      </c>
      <c r="D58" s="19">
        <f>IF(B58&lt;=Oberfläche!E$7,Oberfläche!E$5*Oberfläche!E$6*1000/Oberfläche!E$7*(1+C$4),IF(B58&lt;=Oberfläche!E$7+Oberfläche!E$8,C$5+C$6))</f>
        <v>295244402.56</v>
      </c>
      <c r="E58" s="20">
        <f>IF(AND(B58&gt; Oberfläche!E$7,B58&lt;=Oberfläche!E$7+Oberfläche!E$8),MAX(0,C58-D58),C58-D58)</f>
        <v>419571597.44</v>
      </c>
      <c r="F58" s="22">
        <f>E58/((1+Oberfläche!E$9)^(B58-1))</f>
        <v>66410864.588459276</v>
      </c>
      <c r="G58" s="20">
        <f>D58/((1+Oberfläche!E$9)^(B58-1))</f>
        <v>46732038.485318691</v>
      </c>
      <c r="H58" s="20">
        <f>IF(AND(B58&gt; Oberfläche!E$7,B58&lt;=Oberfläche!E$7+Oberfläche!E$8),Oberfläche!E$5*Oberfläche!E$11*8760,0)/((1+Oberfläche!E$9)^(B58-1))</f>
        <v>1885715.0512296327</v>
      </c>
    </row>
    <row r="59" spans="1:8" x14ac:dyDescent="0.3">
      <c r="A59" s="24">
        <v>61363</v>
      </c>
      <c r="B59" s="13">
        <v>49</v>
      </c>
      <c r="C59" s="19">
        <f>IF(OR(B59&lt;=Oberfläche!E$7,B59&gt;Oberfläche!E$7+Oberfläche!E$8),0,Oberfläche!E$5*Oberfläche!E$11*Oberfläche!E$12*8760)</f>
        <v>714816000</v>
      </c>
      <c r="D59" s="19">
        <f>IF(B59&lt;=Oberfläche!E$7,Oberfläche!E$5*Oberfläche!E$6*1000/Oberfläche!E$7*(1+C$4),IF(B59&lt;=Oberfläche!E$7+Oberfläche!E$8,C$5+C$6))</f>
        <v>295244402.56</v>
      </c>
      <c r="E59" s="20">
        <f>IF(AND(B59&gt; Oberfläche!E$7,B59&lt;=Oberfläche!E$7+Oberfläche!E$8),MAX(0,C59-D59),C59-D59)</f>
        <v>419571597.44</v>
      </c>
      <c r="F59" s="22">
        <f>E59/((1+Oberfläche!E$9)^(B59-1))</f>
        <v>63856600.565826222</v>
      </c>
      <c r="G59" s="20">
        <f>D59/((1+Oberfläche!E$9)^(B59-1))</f>
        <v>44934652.3897295</v>
      </c>
      <c r="H59" s="20">
        <f>IF(AND(B59&gt; Oberfläche!E$7,B59&lt;=Oberfläche!E$7+Oberfläche!E$8),Oberfläche!E$5*Oberfläche!E$11*8760,0)/((1+Oberfläche!E$9)^(B59-1))</f>
        <v>1813187.5492592622</v>
      </c>
    </row>
    <row r="60" spans="1:8" x14ac:dyDescent="0.3">
      <c r="A60" s="24">
        <v>61729</v>
      </c>
      <c r="B60" s="13">
        <v>50</v>
      </c>
      <c r="C60" s="19">
        <f>IF(OR(B60&lt;=Oberfläche!E$7,B60&gt;Oberfläche!E$7+Oberfläche!E$8),0,Oberfläche!E$5*Oberfläche!E$11*Oberfläche!E$12*8760)</f>
        <v>714816000</v>
      </c>
      <c r="D60" s="19">
        <f>IF(B60&lt;=Oberfläche!E$7,Oberfläche!E$5*Oberfläche!E$6*1000/Oberfläche!E$7*(1+C$4),IF(B60&lt;=Oberfläche!E$7+Oberfläche!E$8,C$5+C$6))</f>
        <v>295244402.56</v>
      </c>
      <c r="E60" s="20">
        <f>IF(AND(B60&gt; Oberfläche!E$7,B60&lt;=Oberfläche!E$7+Oberfläche!E$8),MAX(0,C60-D60),C60-D60)</f>
        <v>419571597.44</v>
      </c>
      <c r="F60" s="22">
        <f>E60/((1+Oberfläche!E$9)^(B60-1))</f>
        <v>61400577.467140593</v>
      </c>
      <c r="G60" s="20">
        <f>D60/((1+Oberfläche!E$9)^(B60-1))</f>
        <v>43206396.52858606</v>
      </c>
      <c r="H60" s="20">
        <f>IF(AND(B60&gt; Oberfläche!E$7,B60&lt;=Oberfläche!E$7+Oberfläche!E$8),Oberfläche!E$5*Oberfläche!E$11*8760,0)/((1+Oberfläche!E$9)^(B60-1))</f>
        <v>1743449.5665954442</v>
      </c>
    </row>
    <row r="61" spans="1:8" x14ac:dyDescent="0.3">
      <c r="A61" s="24">
        <v>62094</v>
      </c>
      <c r="B61" s="13">
        <v>51</v>
      </c>
      <c r="C61" s="19">
        <f>IF(OR(B61&lt;=Oberfläche!E$7,B61&gt;Oberfläche!E$7+Oberfläche!E$8),0,Oberfläche!E$5*Oberfläche!E$11*Oberfläche!E$12*8760)</f>
        <v>714816000</v>
      </c>
      <c r="D61" s="19">
        <f>IF(B61&lt;=Oberfläche!E$7,Oberfläche!E$5*Oberfläche!E$6*1000/Oberfläche!E$7*(1+C$4),IF(B61&lt;=Oberfläche!E$7+Oberfläche!E$8,C$5+C$6))</f>
        <v>295244402.56</v>
      </c>
      <c r="E61" s="20">
        <f>IF(AND(B61&gt; Oberfläche!E$7,B61&lt;=Oberfläche!E$7+Oberfläche!E$8),MAX(0,C61-D61),C61-D61)</f>
        <v>419571597.44</v>
      </c>
      <c r="F61" s="22">
        <f>E61/((1+Oberfläche!E$9)^(B61-1))</f>
        <v>59039016.795327485</v>
      </c>
      <c r="G61" s="20">
        <f>D61/((1+Oberfläche!E$9)^(B61-1))</f>
        <v>41544612.046717361</v>
      </c>
      <c r="H61" s="20">
        <f>IF(AND(B61&gt; Oberfläche!E$7,B61&lt;=Oberfläche!E$7+Oberfläche!E$8),Oberfläche!E$5*Oberfläche!E$11*8760,0)/((1+Oberfläche!E$9)^(B61-1))</f>
        <v>1676393.8140340808</v>
      </c>
    </row>
    <row r="62" spans="1:8" x14ac:dyDescent="0.3">
      <c r="A62" s="24">
        <v>62459</v>
      </c>
      <c r="B62" s="13">
        <v>52</v>
      </c>
      <c r="C62" s="19">
        <f>IF(OR(B62&lt;=Oberfläche!E$7,B62&gt;Oberfläche!E$7+Oberfläche!E$8),0,Oberfläche!E$5*Oberfläche!E$11*Oberfläche!E$12*8760)</f>
        <v>714816000</v>
      </c>
      <c r="D62" s="19">
        <f>IF(B62&lt;=Oberfläche!E$7,Oberfläche!E$5*Oberfläche!E$6*1000/Oberfläche!E$7*(1+C$4),IF(B62&lt;=Oberfläche!E$7+Oberfläche!E$8,C$5+C$6))</f>
        <v>295244402.56</v>
      </c>
      <c r="E62" s="20">
        <f>IF(AND(B62&gt; Oberfläche!E$7,B62&lt;=Oberfläche!E$7+Oberfläche!E$8),MAX(0,C62-D62),C62-D62)</f>
        <v>419571597.44</v>
      </c>
      <c r="F62" s="22">
        <f>E62/((1+Oberfläche!E$9)^(B62-1))</f>
        <v>56768285.38012258</v>
      </c>
      <c r="G62" s="20">
        <f>D62/((1+Oberfläche!E$9)^(B62-1))</f>
        <v>39946742.352612846</v>
      </c>
      <c r="H62" s="20">
        <f>IF(AND(B62&gt; Oberfläche!E$7,B62&lt;=Oberfläche!E$7+Oberfläche!E$8),Oberfläche!E$5*Oberfläche!E$11*8760,0)/((1+Oberfläche!E$9)^(B62-1))</f>
        <v>1611917.1288789238</v>
      </c>
    </row>
    <row r="63" spans="1:8" x14ac:dyDescent="0.3">
      <c r="A63" s="24">
        <v>62824</v>
      </c>
      <c r="B63" s="13">
        <v>53</v>
      </c>
      <c r="C63" s="19">
        <f>IF(OR(B63&lt;=Oberfläche!E$7,B63&gt;Oberfläche!E$7+Oberfläche!E$8),0,Oberfläche!E$5*Oberfläche!E$11*Oberfläche!E$12*8760)</f>
        <v>714816000</v>
      </c>
      <c r="D63" s="19">
        <f>IF(B63&lt;=Oberfläche!E$7,Oberfläche!E$5*Oberfläche!E$6*1000/Oberfläche!E$7*(1+C$4),IF(B63&lt;=Oberfläche!E$7+Oberfläche!E$8,C$5+C$6))</f>
        <v>295244402.56</v>
      </c>
      <c r="E63" s="20">
        <f>IF(AND(B63&gt; Oberfläche!E$7,B63&lt;=Oberfläche!E$7+Oberfläche!E$8),MAX(0,C63-D63),C63-D63)</f>
        <v>419571597.44</v>
      </c>
      <c r="F63" s="22">
        <f>E63/((1+Oberfläche!E$9)^(B63-1))</f>
        <v>54584889.788579404</v>
      </c>
      <c r="G63" s="20">
        <f>D63/((1+Oberfläche!E$9)^(B63-1))</f>
        <v>38410329.185204655</v>
      </c>
      <c r="H63" s="20">
        <f>IF(AND(B63&gt; Oberfläche!E$7,B63&lt;=Oberfläche!E$7+Oberfläche!E$8),Oberfläche!E$5*Oberfläche!E$11*8760,0)/((1+Oberfläche!E$9)^(B63-1))</f>
        <v>1549920.3162297343</v>
      </c>
    </row>
    <row r="64" spans="1:8" x14ac:dyDescent="0.3">
      <c r="A64" s="24">
        <v>63190</v>
      </c>
      <c r="B64" s="13">
        <v>54</v>
      </c>
      <c r="C64" s="19">
        <f>IF(OR(B64&lt;=Oberfläche!E$7,B64&gt;Oberfläche!E$7+Oberfläche!E$8),0,Oberfläche!E$5*Oberfläche!E$11*Oberfläche!E$12*8760)</f>
        <v>714816000</v>
      </c>
      <c r="D64" s="19">
        <f>IF(B64&lt;=Oberfläche!E$7,Oberfläche!E$5*Oberfläche!E$6*1000/Oberfläche!E$7*(1+C$4),IF(B64&lt;=Oberfläche!E$7+Oberfläche!E$8,C$5+C$6))</f>
        <v>295244402.56</v>
      </c>
      <c r="E64" s="20">
        <f>IF(AND(B64&gt; Oberfläche!E$7,B64&lt;=Oberfläche!E$7+Oberfläche!E$8),MAX(0,C64-D64),C64-D64)</f>
        <v>419571597.44</v>
      </c>
      <c r="F64" s="22">
        <f>E64/((1+Oberfläche!E$9)^(B64-1))</f>
        <v>52485470.950557113</v>
      </c>
      <c r="G64" s="20">
        <f>D64/((1+Oberfläche!E$9)^(B64-1))</f>
        <v>36933008.831927545</v>
      </c>
      <c r="H64" s="20">
        <f>IF(AND(B64&gt; Oberfläche!E$7,B64&lt;=Oberfläche!E$7+Oberfläche!E$8),Oberfläche!E$5*Oberfläche!E$11*8760,0)/((1+Oberfläche!E$9)^(B64-1))</f>
        <v>1490307.9963747442</v>
      </c>
    </row>
    <row r="65" spans="1:8" x14ac:dyDescent="0.3">
      <c r="A65" s="24">
        <v>63555</v>
      </c>
      <c r="B65" s="13">
        <v>55</v>
      </c>
      <c r="C65" s="19">
        <f>IF(OR(B65&lt;=Oberfläche!E$7,B65&gt;Oberfläche!E$7+Oberfläche!E$8),0,Oberfläche!E$5*Oberfläche!E$11*Oberfläche!E$12*8760)</f>
        <v>714816000</v>
      </c>
      <c r="D65" s="19">
        <f>IF(B65&lt;=Oberfläche!E$7,Oberfläche!E$5*Oberfläche!E$6*1000/Oberfläche!E$7*(1+C$4),IF(B65&lt;=Oberfläche!E$7+Oberfläche!E$8,C$5+C$6))</f>
        <v>295244402.56</v>
      </c>
      <c r="E65" s="20">
        <f>IF(AND(B65&gt; Oberfläche!E$7,B65&lt;=Oberfläche!E$7+Oberfläche!E$8),MAX(0,C65-D65),C65-D65)</f>
        <v>419571597.44</v>
      </c>
      <c r="F65" s="22">
        <f>E65/((1+Oberfläche!E$9)^(B65-1))</f>
        <v>50466798.990920298</v>
      </c>
      <c r="G65" s="20">
        <f>D65/((1+Oberfläche!E$9)^(B65-1))</f>
        <v>35512508.49223803</v>
      </c>
      <c r="H65" s="20">
        <f>IF(AND(B65&gt; Oberfläche!E$7,B65&lt;=Oberfläche!E$7+Oberfläche!E$8),Oberfläche!E$5*Oberfläche!E$11*8760,0)/((1+Oberfläche!E$9)^(B65-1))</f>
        <v>1432988.4580526389</v>
      </c>
    </row>
    <row r="66" spans="1:8" x14ac:dyDescent="0.3">
      <c r="A66" s="24">
        <v>63920</v>
      </c>
      <c r="B66" s="13">
        <v>56</v>
      </c>
      <c r="C66" s="19">
        <f>IF(OR(B66&lt;=Oberfläche!E$7,B66&gt;Oberfläche!E$7+Oberfläche!E$8),0,Oberfläche!E$5*Oberfläche!E$11*Oberfläche!E$12*8760)</f>
        <v>714816000</v>
      </c>
      <c r="D66" s="19">
        <f>IF(B66&lt;=Oberfläche!E$7,Oberfläche!E$5*Oberfläche!E$6*1000/Oberfläche!E$7*(1+C$4),IF(B66&lt;=Oberfläche!E$7+Oberfläche!E$8,C$5+C$6))</f>
        <v>295244402.56</v>
      </c>
      <c r="E66" s="20">
        <f>IF(AND(B66&gt; Oberfläche!E$7,B66&lt;=Oberfläche!E$7+Oberfläche!E$8),MAX(0,C66-D66),C66-D66)</f>
        <v>419571597.44</v>
      </c>
      <c r="F66" s="22">
        <f>E66/((1+Oberfläche!E$9)^(B66-1))</f>
        <v>48525768.260500297</v>
      </c>
      <c r="G66" s="20">
        <f>D66/((1+Oberfläche!E$9)^(B66-1))</f>
        <v>34146642.780998103</v>
      </c>
      <c r="H66" s="20">
        <f>IF(AND(B66&gt; Oberfläche!E$7,B66&lt;=Oberfläche!E$7+Oberfläche!E$8),Oberfläche!E$5*Oberfläche!E$11*8760,0)/((1+Oberfläche!E$9)^(B66-1))</f>
        <v>1377873.5173583066</v>
      </c>
    </row>
    <row r="67" spans="1:8" x14ac:dyDescent="0.3">
      <c r="A67" s="24">
        <v>64285</v>
      </c>
      <c r="B67" s="13">
        <v>57</v>
      </c>
      <c r="C67" s="19">
        <f>IF(OR(B67&lt;=Oberfläche!E$7,B67&gt;Oberfläche!E$7+Oberfläche!E$8),0,Oberfläche!E$5*Oberfläche!E$11*Oberfläche!E$12*8760)</f>
        <v>714816000</v>
      </c>
      <c r="D67" s="19">
        <f>IF(B67&lt;=Oberfläche!E$7,Oberfläche!E$5*Oberfläche!E$6*1000/Oberfläche!E$7*(1+C$4),IF(B67&lt;=Oberfläche!E$7+Oberfläche!E$8,C$5+C$6))</f>
        <v>295244402.56</v>
      </c>
      <c r="E67" s="20">
        <f>IF(AND(B67&gt; Oberfläche!E$7,B67&lt;=Oberfläche!E$7+Oberfläche!E$8),MAX(0,C67-D67),C67-D67)</f>
        <v>419571597.44</v>
      </c>
      <c r="F67" s="22">
        <f>E67/((1+Oberfläche!E$9)^(B67-1))</f>
        <v>46659392.558173358</v>
      </c>
      <c r="G67" s="20">
        <f>D67/((1+Oberfläche!E$9)^(B67-1))</f>
        <v>32833310.366344333</v>
      </c>
      <c r="H67" s="20">
        <f>IF(AND(B67&gt; Oberfläche!E$7,B67&lt;=Oberfläche!E$7+Oberfläche!E$8),Oberfläche!E$5*Oberfläche!E$11*8760,0)/((1+Oberfläche!E$9)^(B67-1))</f>
        <v>1324878.3820752949</v>
      </c>
    </row>
    <row r="68" spans="1:8" x14ac:dyDescent="0.3">
      <c r="A68" s="24">
        <v>64651</v>
      </c>
      <c r="B68" s="13">
        <v>58</v>
      </c>
      <c r="C68" s="19">
        <f>IF(OR(B68&lt;=Oberfläche!E$7,B68&gt;Oberfläche!E$7+Oberfläche!E$8),0,Oberfläche!E$5*Oberfläche!E$11*Oberfläche!E$12*8760)</f>
        <v>714816000</v>
      </c>
      <c r="D68" s="19">
        <f>IF(B68&lt;=Oberfläche!E$7,Oberfläche!E$5*Oberfläche!E$6*1000/Oberfläche!E$7*(1+C$4),IF(B68&lt;=Oberfläche!E$7+Oberfläche!E$8,C$5+C$6))</f>
        <v>295244402.56</v>
      </c>
      <c r="E68" s="20">
        <f>IF(AND(B68&gt; Oberfläche!E$7,B68&lt;=Oberfläche!E$7+Oberfläche!E$8),MAX(0,C68-D68),C68-D68)</f>
        <v>419571597.44</v>
      </c>
      <c r="F68" s="22">
        <f>E68/((1+Oberfläche!E$9)^(B68-1))</f>
        <v>44864800.536705136</v>
      </c>
      <c r="G68" s="20">
        <f>D68/((1+Oberfläche!E$9)^(B68-1))</f>
        <v>31570490.73686954</v>
      </c>
      <c r="H68" s="20">
        <f>IF(AND(B68&gt; Oberfläche!E$7,B68&lt;=Oberfläche!E$7+Oberfläche!E$8),Oberfläche!E$5*Oberfläche!E$11*8760,0)/((1+Oberfläche!E$9)^(B68-1))</f>
        <v>1273921.5212262445</v>
      </c>
    </row>
    <row r="69" spans="1:8" x14ac:dyDescent="0.3">
      <c r="A69" s="24">
        <v>65016</v>
      </c>
      <c r="B69" s="13">
        <v>59</v>
      </c>
      <c r="C69" s="19">
        <f>IF(OR(B69&lt;=Oberfläche!E$7,B69&gt;Oberfläche!E$7+Oberfläche!E$8),0,Oberfläche!E$5*Oberfläche!E$11*Oberfläche!E$12*8760)</f>
        <v>714816000</v>
      </c>
      <c r="D69" s="19">
        <f>IF(B69&lt;=Oberfläche!E$7,Oberfläche!E$5*Oberfläche!E$6*1000/Oberfläche!E$7*(1+C$4),IF(B69&lt;=Oberfläche!E$7+Oberfläche!E$8,C$5+C$6))</f>
        <v>295244402.56</v>
      </c>
      <c r="E69" s="20">
        <f>IF(AND(B69&gt; Oberfläche!E$7,B69&lt;=Oberfläche!E$7+Oberfläche!E$8),MAX(0,C69-D69),C69-D69)</f>
        <v>419571597.44</v>
      </c>
      <c r="F69" s="22">
        <f>E69/((1+Oberfläche!E$9)^(B69-1))</f>
        <v>43139231.285293415</v>
      </c>
      <c r="G69" s="20">
        <f>D69/((1+Oberfläche!E$9)^(B69-1))</f>
        <v>30356241.093143798</v>
      </c>
      <c r="H69" s="20">
        <f>IF(AND(B69&gt; Oberfläche!E$7,B69&lt;=Oberfläche!E$7+Oberfläche!E$8),Oberfläche!E$5*Oberfläche!E$11*8760,0)/((1+Oberfläche!E$9)^(B69-1))</f>
        <v>1224924.5396406201</v>
      </c>
    </row>
    <row r="70" spans="1:8" x14ac:dyDescent="0.3">
      <c r="A70" s="24">
        <v>65381</v>
      </c>
      <c r="B70" s="13">
        <v>60</v>
      </c>
      <c r="C70" s="19">
        <f>IF(OR(B70&lt;=Oberfläche!E$7,B70&gt;Oberfläche!E$7+Oberfläche!E$8),0,Oberfläche!E$5*Oberfläche!E$11*Oberfläche!E$12*8760)</f>
        <v>714816000</v>
      </c>
      <c r="D70" s="19">
        <f>IF(B70&lt;=Oberfläche!E$7,Oberfläche!E$5*Oberfläche!E$6*1000/Oberfläche!E$7*(1+C$4),IF(B70&lt;=Oberfläche!E$7+Oberfläche!E$8,C$5+C$6))</f>
        <v>295244402.56</v>
      </c>
      <c r="E70" s="20">
        <f>IF(AND(B70&gt; Oberfläche!E$7,B70&lt;=Oberfläche!E$7+Oberfläche!E$8),MAX(0,C70-D70),C70-D70)</f>
        <v>419571597.44</v>
      </c>
      <c r="F70" s="22">
        <f>E70/((1+Oberfläche!E$9)^(B70-1))</f>
        <v>41480030.082012892</v>
      </c>
      <c r="G70" s="20">
        <f>D70/((1+Oberfläche!E$9)^(B70-1))</f>
        <v>29188693.358792111</v>
      </c>
      <c r="H70" s="20">
        <f>IF(AND(B70&gt; Oberfläche!E$7,B70&lt;=Oberfläche!E$7+Oberfläche!E$8),Oberfläche!E$5*Oberfläche!E$11*8760,0)/((1+Oberfläche!E$9)^(B70-1))</f>
        <v>1177812.0573467501</v>
      </c>
    </row>
    <row r="71" spans="1:8" x14ac:dyDescent="0.3">
      <c r="A71" s="24">
        <v>65746</v>
      </c>
      <c r="B71" s="13">
        <v>61</v>
      </c>
      <c r="C71" s="19">
        <f>IF(OR(B71&lt;=Oberfläche!E$7,B71&gt;Oberfläche!E$7+Oberfläche!E$8),0,Oberfläche!E$5*Oberfläche!E$11*Oberfläche!E$12*8760)</f>
        <v>714816000</v>
      </c>
      <c r="D71" s="19">
        <f>IF(B71&lt;=Oberfläche!E$7,Oberfläche!E$5*Oberfläche!E$6*1000/Oberfläche!E$7*(1+C$4),IF(B71&lt;=Oberfläche!E$7+Oberfläche!E$8,C$5+C$6))</f>
        <v>295244402.56</v>
      </c>
      <c r="E71" s="20">
        <f>IF(AND(B71&gt; Oberfläche!E$7,B71&lt;=Oberfläche!E$7+Oberfläche!E$8),MAX(0,C71-D71),C71-D71)</f>
        <v>419571597.44</v>
      </c>
      <c r="F71" s="22">
        <f>E71/((1+Oberfläche!E$9)^(B71-1))</f>
        <v>39884644.309627771</v>
      </c>
      <c r="G71" s="20">
        <f>D71/((1+Oberfläche!E$9)^(B71-1))</f>
        <v>28066051.306530867</v>
      </c>
      <c r="H71" s="20">
        <f>IF(AND(B71&gt; Oberfläche!E$7,B71&lt;=Oberfläche!E$7+Oberfläche!E$8),Oberfläche!E$5*Oberfläche!E$11*8760,0)/((1+Oberfläche!E$9)^(B71-1))</f>
        <v>1132511.593602644</v>
      </c>
    </row>
    <row r="72" spans="1:8" x14ac:dyDescent="0.3">
      <c r="A72" s="24">
        <v>66112</v>
      </c>
      <c r="B72" s="13">
        <v>62</v>
      </c>
      <c r="C72" s="19">
        <f>IF(OR(B72&lt;=Oberfläche!E$7,B72&gt;Oberfläche!E$7+Oberfläche!E$8),0,Oberfläche!E$5*Oberfläche!E$11*Oberfläche!E$12*8760)</f>
        <v>714816000</v>
      </c>
      <c r="D72" s="19">
        <f>IF(B72&lt;=Oberfläche!E$7,Oberfläche!E$5*Oberfläche!E$6*1000/Oberfläche!E$7*(1+C$4),IF(B72&lt;=Oberfläche!E$7+Oberfläche!E$8,C$5+C$6))</f>
        <v>295244402.56</v>
      </c>
      <c r="E72" s="20">
        <f>IF(AND(B72&gt; Oberfläche!E$7,B72&lt;=Oberfläche!E$7+Oberfläche!E$8),MAX(0,C72-D72),C72-D72)</f>
        <v>419571597.44</v>
      </c>
      <c r="F72" s="22">
        <f>E72/((1+Oberfläche!E$9)^(B72-1))</f>
        <v>38350619.528488241</v>
      </c>
      <c r="G72" s="20">
        <f>D72/((1+Oberfläche!E$9)^(B72-1))</f>
        <v>26986587.794741217</v>
      </c>
      <c r="H72" s="20">
        <f>IF(AND(B72&gt; Oberfläche!E$7,B72&lt;=Oberfläche!E$7+Oberfläche!E$8),Oberfläche!E$5*Oberfläche!E$11*8760,0)/((1+Oberfläche!E$9)^(B72-1))</f>
        <v>1088953.4553871576</v>
      </c>
    </row>
    <row r="73" spans="1:8" x14ac:dyDescent="0.3">
      <c r="A73" s="24">
        <v>66477</v>
      </c>
      <c r="B73" s="13">
        <v>63</v>
      </c>
      <c r="C73" s="19">
        <f>IF(OR(B73&lt;=Oberfläche!E$7,B73&gt;Oberfläche!E$7+Oberfläche!E$8),0,Oberfläche!E$5*Oberfläche!E$11*Oberfläche!E$12*8760)</f>
        <v>714816000</v>
      </c>
      <c r="D73" s="19">
        <f>IF(B73&lt;=Oberfläche!E$7,Oberfläche!E$5*Oberfläche!E$6*1000/Oberfläche!E$7*(1+C$4),IF(B73&lt;=Oberfläche!E$7+Oberfläche!E$8,C$5+C$6))</f>
        <v>295244402.56</v>
      </c>
      <c r="E73" s="20">
        <f>IF(AND(B73&gt; Oberfläche!E$7,B73&lt;=Oberfläche!E$7+Oberfläche!E$8),MAX(0,C73-D73),C73-D73)</f>
        <v>419571597.44</v>
      </c>
      <c r="F73" s="22">
        <f>E73/((1+Oberfläche!E$9)^(B73-1))</f>
        <v>36875595.700469464</v>
      </c>
      <c r="G73" s="20">
        <f>D73/((1+Oberfläche!E$9)^(B73-1))</f>
        <v>25948642.110328097</v>
      </c>
      <c r="H73" s="20">
        <f>IF(AND(B73&gt; Oberfläche!E$7,B73&lt;=Oberfläche!E$7+Oberfläche!E$8),Oberfläche!E$5*Oberfläche!E$11*8760,0)/((1+Oberfläche!E$9)^(B73-1))</f>
        <v>1047070.6301799595</v>
      </c>
    </row>
    <row r="74" spans="1:8" x14ac:dyDescent="0.3">
      <c r="A74" s="24">
        <v>66842</v>
      </c>
      <c r="B74" s="13">
        <v>64</v>
      </c>
      <c r="C74" s="19">
        <f>IF(OR(B74&lt;=Oberfläche!E$7,B74&gt;Oberfläche!E$7+Oberfläche!E$8),0,Oberfläche!E$5*Oberfläche!E$11*Oberfläche!E$12*8760)</f>
        <v>714816000</v>
      </c>
      <c r="D74" s="19">
        <f>IF(B74&lt;=Oberfläche!E$7,Oberfläche!E$5*Oberfläche!E$6*1000/Oberfläche!E$7*(1+C$4),IF(B74&lt;=Oberfläche!E$7+Oberfläche!E$8,C$5+C$6))</f>
        <v>295244402.56</v>
      </c>
      <c r="E74" s="20">
        <f>IF(AND(B74&gt; Oberfläche!E$7,B74&lt;=Oberfläche!E$7+Oberfläche!E$8),MAX(0,C74-D74),C74-D74)</f>
        <v>419571597.44</v>
      </c>
      <c r="F74" s="22">
        <f>E74/((1+Oberfläche!E$9)^(B74-1))</f>
        <v>35457303.55814372</v>
      </c>
      <c r="G74" s="20">
        <f>D74/((1+Oberfläche!E$9)^(B74-1))</f>
        <v>24950617.413777016</v>
      </c>
      <c r="H74" s="20">
        <f>IF(AND(B74&gt; Oberfläche!E$7,B74&lt;=Oberfläche!E$7+Oberfläche!E$8),Oberfläche!E$5*Oberfläche!E$11*8760,0)/((1+Oberfläche!E$9)^(B74-1))</f>
        <v>1006798.6828653456</v>
      </c>
    </row>
    <row r="75" spans="1:8" x14ac:dyDescent="0.3">
      <c r="A75" s="24">
        <v>67207</v>
      </c>
      <c r="B75" s="13">
        <v>65</v>
      </c>
      <c r="C75" s="19">
        <f>IF(OR(B75&lt;=Oberfläche!E$7,B75&gt;Oberfläche!E$7+Oberfläche!E$8),0,Oberfläche!E$5*Oberfläche!E$11*Oberfläche!E$12*8760)</f>
        <v>714816000</v>
      </c>
      <c r="D75" s="19">
        <f>IF(B75&lt;=Oberfläche!E$7,Oberfläche!E$5*Oberfläche!E$6*1000/Oberfläche!E$7*(1+C$4),IF(B75&lt;=Oberfläche!E$7+Oberfläche!E$8,C$5+C$6))</f>
        <v>295244402.56</v>
      </c>
      <c r="E75" s="20">
        <f>IF(AND(B75&gt; Oberfläche!E$7,B75&lt;=Oberfläche!E$7+Oberfläche!E$8),MAX(0,C75-D75),C75-D75)</f>
        <v>419571597.44</v>
      </c>
      <c r="F75" s="22">
        <f>E75/((1+Oberfläche!E$9)^(B75-1))</f>
        <v>34093561.113599725</v>
      </c>
      <c r="G75" s="20">
        <f>D75/((1+Oberfläche!E$9)^(B75-1))</f>
        <v>23990978.282477897</v>
      </c>
      <c r="H75" s="20">
        <f>IF(AND(B75&gt; Oberfläche!E$7,B75&lt;=Oberfläche!E$7+Oberfläche!E$8),Oberfläche!E$5*Oberfläche!E$11*8760,0)/((1+Oberfläche!E$9)^(B75-1))</f>
        <v>968075.65660129371</v>
      </c>
    </row>
    <row r="76" spans="1:8" x14ac:dyDescent="0.3">
      <c r="A76" s="24">
        <v>67573</v>
      </c>
      <c r="B76" s="13">
        <v>66</v>
      </c>
      <c r="C76" s="19">
        <f>IF(OR(B76&lt;=Oberfläche!E$7,B76&gt;Oberfläche!E$7+Oberfläche!E$8),0,Oberfläche!E$5*Oberfläche!E$11*Oberfläche!E$12*8760)</f>
        <v>714816000</v>
      </c>
      <c r="D76" s="19">
        <f>IF(B76&lt;=Oberfläche!E$7,Oberfläche!E$5*Oberfläche!E$6*1000/Oberfläche!E$7*(1+C$4),IF(B76&lt;=Oberfläche!E$7+Oberfläche!E$8,C$5+C$6))</f>
        <v>295244402.56</v>
      </c>
      <c r="E76" s="20">
        <f>IF(AND(B76&gt; Oberfläche!E$7,B76&lt;=Oberfläche!E$7+Oberfläche!E$8),MAX(0,C76-D76),C76-D76)</f>
        <v>419571597.44</v>
      </c>
      <c r="F76" s="22">
        <f>E76/((1+Oberfläche!E$9)^(B76-1))</f>
        <v>32782270.301538195</v>
      </c>
      <c r="G76" s="20">
        <f>D76/((1+Oberfläche!E$9)^(B76-1))</f>
        <v>23068248.348536439</v>
      </c>
      <c r="H76" s="20">
        <f>IF(AND(B76&gt; Oberfläche!E$7,B76&lt;=Oberfläche!E$7+Oberfläche!E$8),Oberfläche!E$5*Oberfläche!E$11*8760,0)/((1+Oberfläche!E$9)^(B76-1))</f>
        <v>930841.97750124393</v>
      </c>
    </row>
    <row r="77" spans="1:8" x14ac:dyDescent="0.3">
      <c r="A77" s="24">
        <v>67938</v>
      </c>
      <c r="B77" s="13">
        <v>67</v>
      </c>
      <c r="C77" s="19">
        <f>IF(OR(B77&lt;=Oberfläche!E$7,B77&gt;Oberfläche!E$7+Oberfläche!E$8),0,Oberfläche!E$5*Oberfläche!E$11*Oberfläche!E$12*8760)</f>
        <v>714816000</v>
      </c>
      <c r="D77" s="19">
        <f>IF(B77&lt;=Oberfläche!E$7,Oberfläche!E$5*Oberfläche!E$6*1000/Oberfläche!E$7*(1+C$4),IF(B77&lt;=Oberfläche!E$7+Oberfläche!E$8,C$5+C$6))</f>
        <v>295244402.56</v>
      </c>
      <c r="E77" s="20">
        <f>IF(AND(B77&gt; Oberfläche!E$7,B77&lt;=Oberfläche!E$7+Oberfläche!E$8),MAX(0,C77-D77),C77-D77)</f>
        <v>419571597.44</v>
      </c>
      <c r="F77" s="22">
        <f>E77/((1+Oberfläche!E$9)^(B77-1))</f>
        <v>31521413.751479033</v>
      </c>
      <c r="G77" s="20">
        <f>D77/((1+Oberfläche!E$9)^(B77-1))</f>
        <v>22181008.027438883</v>
      </c>
      <c r="H77" s="20">
        <f>IF(AND(B77&gt; Oberfläche!E$7,B77&lt;=Oberfläche!E$7+Oberfläche!E$8),Oberfläche!E$5*Oberfläche!E$11*8760,0)/((1+Oberfläche!E$9)^(B77-1))</f>
        <v>895040.3629819653</v>
      </c>
    </row>
    <row r="78" spans="1:8" x14ac:dyDescent="0.3">
      <c r="A78" s="24">
        <v>68303</v>
      </c>
      <c r="B78" s="13">
        <v>68</v>
      </c>
      <c r="C78" s="19">
        <f>IF(OR(B78&lt;=Oberfläche!E$7,B78&gt;Oberfläche!E$7+Oberfläche!E$8),0,Oberfläche!E$5*Oberfläche!E$11*Oberfläche!E$12*8760)</f>
        <v>714816000</v>
      </c>
      <c r="D78" s="19">
        <f>IF(B78&lt;=Oberfläche!E$7,Oberfläche!E$5*Oberfläche!E$6*1000/Oberfläche!E$7*(1+C$4),IF(B78&lt;=Oberfläche!E$7+Oberfläche!E$8,C$5+C$6))</f>
        <v>295244402.56</v>
      </c>
      <c r="E78" s="20">
        <f>IF(AND(B78&gt; Oberfläche!E$7,B78&lt;=Oberfläche!E$7+Oberfläche!E$8),MAX(0,C78-D78),C78-D78)</f>
        <v>419571597.44</v>
      </c>
      <c r="F78" s="22">
        <f>E78/((1+Oberfläche!E$9)^(B78-1))</f>
        <v>30309051.684114456</v>
      </c>
      <c r="G78" s="20">
        <f>D78/((1+Oberfläche!E$9)^(B78-1))</f>
        <v>21327892.33407585</v>
      </c>
      <c r="H78" s="20">
        <f>IF(AND(B78&gt; Oberfläche!E$7,B78&lt;=Oberfläche!E$7+Oberfläche!E$8),Oberfläche!E$5*Oberfläche!E$11*8760,0)/((1+Oberfläche!E$9)^(B78-1))</f>
        <v>860615.73363650509</v>
      </c>
    </row>
    <row r="79" spans="1:8" x14ac:dyDescent="0.3">
      <c r="A79" s="24">
        <v>68668</v>
      </c>
      <c r="B79" s="13">
        <v>69</v>
      </c>
      <c r="C79" s="19">
        <f>IF(OR(B79&lt;=Oberfläche!E$7,B79&gt;Oberfläche!E$7+Oberfläche!E$8),0,Oberfläche!E$5*Oberfläche!E$11*Oberfläche!E$12*8760)</f>
        <v>714816000</v>
      </c>
      <c r="D79" s="19">
        <f>IF(B79&lt;=Oberfläche!E$7,Oberfläche!E$5*Oberfläche!E$6*1000/Oberfläche!E$7*(1+C$4),IF(B79&lt;=Oberfläche!E$7+Oberfläche!E$8,C$5+C$6))</f>
        <v>295244402.56</v>
      </c>
      <c r="E79" s="20">
        <f>IF(AND(B79&gt; Oberfläche!E$7,B79&lt;=Oberfläche!E$7+Oberfläche!E$8),MAX(0,C79-D79),C79-D79)</f>
        <v>419571597.44</v>
      </c>
      <c r="F79" s="22">
        <f>E79/((1+Oberfläche!E$9)^(B79-1))</f>
        <v>29143318.927033126</v>
      </c>
      <c r="G79" s="20">
        <f>D79/((1+Oberfläche!E$9)^(B79-1))</f>
        <v>20507588.782765236</v>
      </c>
      <c r="H79" s="20">
        <f>IF(AND(B79&gt; Oberfläche!E$7,B79&lt;=Oberfläche!E$7+Oberfläche!E$8),Oberfläche!E$5*Oberfläche!E$11*8760,0)/((1+Oberfläche!E$9)^(B79-1))</f>
        <v>827515.12849663943</v>
      </c>
    </row>
    <row r="80" spans="1:8" x14ac:dyDescent="0.3">
      <c r="A80" s="24">
        <v>69034</v>
      </c>
      <c r="B80" s="13">
        <v>70</v>
      </c>
      <c r="C80" s="19">
        <f>IF(OR(B80&lt;=Oberfläche!E$7,B80&gt;Oberfläche!E$7+Oberfläche!E$8),0,Oberfläche!E$5*Oberfläche!E$11*Oberfläche!E$12*8760)</f>
        <v>714816000</v>
      </c>
      <c r="D80" s="19">
        <f>IF(B80&lt;=Oberfläche!E$7,Oberfläche!E$5*Oberfläche!E$6*1000/Oberfläche!E$7*(1+C$4),IF(B80&lt;=Oberfläche!E$7+Oberfläche!E$8,C$5+C$6))</f>
        <v>295244402.56</v>
      </c>
      <c r="E80" s="20">
        <f>IF(AND(B80&gt; Oberfläche!E$7,B80&lt;=Oberfläche!E$7+Oberfläche!E$8),MAX(0,C80-D80),C80-D80)</f>
        <v>419571597.44</v>
      </c>
      <c r="F80" s="22">
        <f>E80/((1+Oberfläche!E$9)^(B80-1))</f>
        <v>28022422.04522416</v>
      </c>
      <c r="G80" s="20">
        <f>D80/((1+Oberfläche!E$9)^(B80-1))</f>
        <v>19718835.368043497</v>
      </c>
      <c r="H80" s="20">
        <f>IF(AND(B80&gt; Oberfläche!E$7,B80&lt;=Oberfläche!E$7+Oberfläche!E$8),Oberfläche!E$5*Oberfläche!E$11*8760,0)/((1+Oberfläche!E$9)^(B80-1))</f>
        <v>795687.62355446094</v>
      </c>
    </row>
    <row r="81" spans="1:9" x14ac:dyDescent="0.3">
      <c r="A81" s="24">
        <v>69399</v>
      </c>
      <c r="B81" s="13">
        <v>71</v>
      </c>
      <c r="C81" s="19">
        <f>IF(OR(B81&lt;=Oberfläche!E$7,B81&gt;Oberfläche!E$7+Oberfläche!E$8),0,Oberfläche!E$5*Oberfläche!E$11*Oberfläche!E$12*8760)</f>
        <v>0</v>
      </c>
      <c r="D81" s="19" t="b">
        <f>IF(B81&lt;=Oberfläche!E$7,Oberfläche!E$5*Oberfläche!E$6*1000/Oberfläche!E$7*(1+C$4),IF(B81&lt;=Oberfläche!E$7+Oberfläche!E$8,C$5+C$6))</f>
        <v>0</v>
      </c>
      <c r="E81" s="20">
        <f>IF(AND(B81&gt; Oberfläche!E$7,B81&lt;=Oberfläche!E$7+Oberfläche!E$8),MAX(0,C81-D81),C81-D81)</f>
        <v>0</v>
      </c>
      <c r="F81" s="22">
        <f>E81/((1+Oberfläche!E$9)^(B81-1))</f>
        <v>0</v>
      </c>
      <c r="G81" s="20">
        <f>D81/((1+Oberfläche!E$9)^(B81-1))</f>
        <v>0</v>
      </c>
      <c r="H81" s="20">
        <f>IF(AND(B81&gt; Oberfläche!E$7,B81&lt;=Oberfläche!E$7+Oberfläche!E$8),Oberfläche!E$5*Oberfläche!E$11*8760,0)/((1+Oberfläche!E$9)^(B81-1))</f>
        <v>0</v>
      </c>
    </row>
    <row r="82" spans="1:9" x14ac:dyDescent="0.3">
      <c r="A82" s="24">
        <v>69764</v>
      </c>
      <c r="B82" s="13">
        <v>72</v>
      </c>
      <c r="C82" s="19">
        <f>IF(OR(B82&lt;=Oberfläche!E$7,B82&gt;Oberfläche!E$7+Oberfläche!E$8),0,Oberfläche!E$5*Oberfläche!E$11*Oberfläche!E$12*8760)</f>
        <v>0</v>
      </c>
      <c r="D82" s="19" t="b">
        <f>IF(B82&lt;=Oberfläche!E$7,Oberfläche!E$5*Oberfläche!E$6*1000/Oberfläche!E$7*(1+C$4),IF(B82&lt;=Oberfläche!E$7+Oberfläche!E$8,C$5+C$6))</f>
        <v>0</v>
      </c>
      <c r="E82" s="20">
        <f>IF(AND(B82&gt; Oberfläche!E$7,B82&lt;=Oberfläche!E$7+Oberfläche!E$8),MAX(0,C82-D82),C82-D82)</f>
        <v>0</v>
      </c>
      <c r="F82" s="22">
        <f>E82/((1+Oberfläche!E$9)^(B82-1))</f>
        <v>0</v>
      </c>
      <c r="G82" s="20">
        <f>D82/((1+Oberfläche!E$9)^(B82-1))</f>
        <v>0</v>
      </c>
      <c r="H82" s="20">
        <f>IF(AND(B82&gt; Oberfläche!E$7,B82&lt;=Oberfläche!E$7+Oberfläche!E$8),Oberfläche!E$5*Oberfläche!E$11*8760,0)/((1+Oberfläche!E$9)^(B82-1))</f>
        <v>0</v>
      </c>
    </row>
    <row r="83" spans="1:9" x14ac:dyDescent="0.3">
      <c r="A83" s="24">
        <v>70129</v>
      </c>
      <c r="B83" s="13">
        <v>73</v>
      </c>
      <c r="C83" s="19">
        <f>IF(OR(B83&lt;=Oberfläche!E$7,B83&gt;Oberfläche!E$7+Oberfläche!E$8),0,Oberfläche!E$5*Oberfläche!E$11*Oberfläche!E$12*8760)</f>
        <v>0</v>
      </c>
      <c r="D83" s="19" t="b">
        <f>IF(B83&lt;=Oberfläche!E$7,Oberfläche!E$5*Oberfläche!E$6*1000/Oberfläche!E$7*(1+C$4),IF(B83&lt;=Oberfläche!E$7+Oberfläche!E$8,C$5+C$6))</f>
        <v>0</v>
      </c>
      <c r="E83" s="20">
        <f>IF(AND(B83&gt; Oberfläche!E$7,B83&lt;=Oberfläche!E$7+Oberfläche!E$8),MAX(0,C83-D83),C83-D83)</f>
        <v>0</v>
      </c>
      <c r="F83" s="22">
        <f>E83/((1+Oberfläche!E$9)^(B83-1))</f>
        <v>0</v>
      </c>
      <c r="G83" s="20">
        <f>D83/((1+Oberfläche!E$9)^(B83-1))</f>
        <v>0</v>
      </c>
      <c r="H83" s="20">
        <f>IF(AND(B83&gt; Oberfläche!E$7,B83&lt;=Oberfläche!E$7+Oberfläche!E$8),Oberfläche!E$5*Oberfläche!E$11*8760,0)/((1+Oberfläche!E$9)^(B83-1))</f>
        <v>0</v>
      </c>
    </row>
    <row r="84" spans="1:9" x14ac:dyDescent="0.3">
      <c r="A84" s="24">
        <v>70495</v>
      </c>
      <c r="B84" s="13">
        <v>74</v>
      </c>
      <c r="C84" s="19">
        <f>IF(OR(B84&lt;=Oberfläche!E$7,B84&gt;Oberfläche!E$7+Oberfläche!E$8),0,Oberfläche!E$5*Oberfläche!E$11*Oberfläche!E$12*8760)</f>
        <v>0</v>
      </c>
      <c r="D84" s="19" t="b">
        <f>IF(B84&lt;=Oberfläche!E$7,Oberfläche!E$5*Oberfläche!E$6*1000/Oberfläche!E$7*(1+C$4),IF(B84&lt;=Oberfläche!E$7+Oberfläche!E$8,C$5+C$6))</f>
        <v>0</v>
      </c>
      <c r="E84" s="20">
        <f>IF(AND(B84&gt; Oberfläche!E$7,B84&lt;=Oberfläche!E$7+Oberfläche!E$8),MAX(0,C84-D84),C84-D84)</f>
        <v>0</v>
      </c>
      <c r="F84" s="22">
        <f>E84/((1+Oberfläche!E$9)^(B84-1))</f>
        <v>0</v>
      </c>
      <c r="G84" s="20">
        <f>D84/((1+Oberfläche!E$9)^(B84-1))</f>
        <v>0</v>
      </c>
      <c r="H84" s="20">
        <f>IF(AND(B84&gt; Oberfläche!E$7,B84&lt;=Oberfläche!E$7+Oberfläche!E$8),Oberfläche!E$5*Oberfläche!E$11*8760,0)/((1+Oberfläche!E$9)^(B84-1))</f>
        <v>0</v>
      </c>
    </row>
    <row r="85" spans="1:9" x14ac:dyDescent="0.3">
      <c r="A85" s="24">
        <v>70860</v>
      </c>
      <c r="B85" s="13">
        <v>75</v>
      </c>
      <c r="C85" s="19">
        <f>IF(OR(B85&lt;=Oberfläche!E$7,B85&gt;Oberfläche!E$7+Oberfläche!E$8),0,Oberfläche!E$5*Oberfläche!E$11*Oberfläche!E$12*8760)</f>
        <v>0</v>
      </c>
      <c r="D85" s="19" t="b">
        <f>IF(B85&lt;=Oberfläche!E$7,Oberfläche!E$5*Oberfläche!E$6*1000/Oberfläche!E$7*(1+C$4),IF(B85&lt;=Oberfläche!E$7+Oberfläche!E$8,C$5+C$6))</f>
        <v>0</v>
      </c>
      <c r="E85" s="20">
        <f>IF(AND(B85&gt; Oberfläche!E$7,B85&lt;=Oberfläche!E$7+Oberfläche!E$8),MAX(0,C85-D85),C85-D85)</f>
        <v>0</v>
      </c>
      <c r="F85" s="22">
        <f>E85/((1+Oberfläche!E$9)^(B85-1))</f>
        <v>0</v>
      </c>
      <c r="G85" s="20">
        <f>D85/((1+Oberfläche!E$9)^(B85-1))</f>
        <v>0</v>
      </c>
      <c r="H85" s="20">
        <f>IF(AND(B85&gt; Oberfläche!E$7,B85&lt;=Oberfläche!E$7+Oberfläche!E$8),Oberfläche!E$5*Oberfläche!E$11*8760,0)/((1+Oberfläche!E$9)^(B85-1))</f>
        <v>0</v>
      </c>
    </row>
    <row r="86" spans="1:9" x14ac:dyDescent="0.3">
      <c r="A86" s="24">
        <v>71225</v>
      </c>
      <c r="B86" s="13">
        <v>76</v>
      </c>
      <c r="C86" s="19">
        <f>IF(OR(B86&lt;=Oberfläche!E$7,B86&gt;Oberfläche!E$7+Oberfläche!E$8),0,Oberfläche!E$5*Oberfläche!E$11*Oberfläche!E$12*8760)</f>
        <v>0</v>
      </c>
      <c r="D86" s="19" t="b">
        <f>IF(B86&lt;=Oberfläche!E$7,Oberfläche!E$5*Oberfläche!E$6*1000/Oberfläche!E$7*(1+C$4),IF(B86&lt;=Oberfläche!E$7+Oberfläche!E$8,C$5+C$6))</f>
        <v>0</v>
      </c>
      <c r="E86" s="20">
        <f>IF(AND(B86&gt; Oberfläche!E$7,B86&lt;=Oberfläche!E$7+Oberfläche!E$8),MAX(0,C86-D86),C86-D86)</f>
        <v>0</v>
      </c>
      <c r="F86" s="22">
        <f>E86/((1+Oberfläche!E$9)^(B86-1))</f>
        <v>0</v>
      </c>
      <c r="G86" s="20">
        <f>D86/((1+Oberfläche!E$9)^(B86-1))</f>
        <v>0</v>
      </c>
      <c r="H86" s="20">
        <f>IF(AND(B86&gt; Oberfläche!E$7,B86&lt;=Oberfläche!E$7+Oberfläche!E$8),Oberfläche!E$5*Oberfläche!E$11*8760,0)/((1+Oberfläche!E$9)^(B86-1))</f>
        <v>0</v>
      </c>
    </row>
    <row r="87" spans="1:9" x14ac:dyDescent="0.3">
      <c r="A87" s="24">
        <v>71590</v>
      </c>
      <c r="B87" s="13">
        <v>77</v>
      </c>
      <c r="C87" s="19">
        <f>IF(OR(B87&lt;=Oberfläche!E$7,B87&gt;Oberfläche!E$7+Oberfläche!E$8),0,Oberfläche!E$5*Oberfläche!E$11*Oberfläche!E$12*8760)</f>
        <v>0</v>
      </c>
      <c r="D87" s="19" t="b">
        <f>IF(B87&lt;=Oberfläche!E$7,Oberfläche!E$5*Oberfläche!E$6*1000/Oberfläche!E$7*(1+C$4),IF(B87&lt;=Oberfläche!E$7+Oberfläche!E$8,C$5+C$6))</f>
        <v>0</v>
      </c>
      <c r="E87" s="20">
        <f>IF(AND(B87&gt; Oberfläche!E$7,B87&lt;=Oberfläche!E$7+Oberfläche!E$8),MAX(0,C87-D87),C87-D87)</f>
        <v>0</v>
      </c>
      <c r="F87" s="22">
        <f>E87/((1+Oberfläche!E$9)^(B87-1))</f>
        <v>0</v>
      </c>
      <c r="G87" s="20">
        <f>D87/((1+Oberfläche!E$9)^(B87-1))</f>
        <v>0</v>
      </c>
      <c r="H87" s="20">
        <f>IF(AND(B87&gt; Oberfläche!E$7,B87&lt;=Oberfläche!E$7+Oberfläche!E$8),Oberfläche!E$5*Oberfläche!E$11*8760,0)/((1+Oberfläche!E$9)^(B87-1))</f>
        <v>0</v>
      </c>
    </row>
    <row r="88" spans="1:9" x14ac:dyDescent="0.3">
      <c r="A88" s="24">
        <v>71956</v>
      </c>
      <c r="B88" s="13">
        <v>78</v>
      </c>
      <c r="C88" s="19">
        <f>IF(OR(B88&lt;=Oberfläche!E$7,B88&gt;Oberfläche!E$7+Oberfläche!E$8),0,Oberfläche!E$5*Oberfläche!E$11*Oberfläche!E$12*8760)</f>
        <v>0</v>
      </c>
      <c r="D88" s="19" t="b">
        <f>IF(B88&lt;=Oberfläche!E$7,Oberfläche!E$5*Oberfläche!E$6*1000/Oberfläche!E$7*(1+C$4),IF(B88&lt;=Oberfläche!E$7+Oberfläche!E$8,C$5+C$6))</f>
        <v>0</v>
      </c>
      <c r="E88" s="20">
        <f>IF(AND(B88&gt; Oberfläche!E$7,B88&lt;=Oberfläche!E$7+Oberfläche!E$8),MAX(0,C88-D88),C88-D88)</f>
        <v>0</v>
      </c>
      <c r="F88" s="22">
        <f>E88/((1+Oberfläche!E$9)^(B88-1))</f>
        <v>0</v>
      </c>
      <c r="G88" s="20">
        <f>D88/((1+Oberfläche!E$9)^(B88-1))</f>
        <v>0</v>
      </c>
      <c r="H88" s="20">
        <f>IF(AND(B88&gt; Oberfläche!E$7,B88&lt;=Oberfläche!E$7+Oberfläche!E$8),Oberfläche!E$5*Oberfläche!E$11*8760,0)/((1+Oberfläche!E$9)^(B88-1))</f>
        <v>0</v>
      </c>
    </row>
    <row r="89" spans="1:9" x14ac:dyDescent="0.3">
      <c r="A89" s="24">
        <v>72321</v>
      </c>
      <c r="B89" s="13">
        <v>79</v>
      </c>
      <c r="C89" s="19">
        <f>IF(OR(B89&lt;=Oberfläche!E$7,B89&gt;Oberfläche!E$7+Oberfläche!E$8),0,Oberfläche!E$5*Oberfläche!E$11*Oberfläche!E$12*8760)</f>
        <v>0</v>
      </c>
      <c r="D89" s="19" t="b">
        <f>IF(B89&lt;=Oberfläche!E$7,Oberfläche!E$5*Oberfläche!E$6*1000/Oberfläche!E$7*(1+C$4),IF(B89&lt;=Oberfläche!E$7+Oberfläche!E$8,C$5+C$6))</f>
        <v>0</v>
      </c>
      <c r="E89" s="20">
        <f>IF(AND(B89&gt; Oberfläche!E$7,B89&lt;=Oberfläche!E$7+Oberfläche!E$8),MAX(0,C89-D89),C89-D89)</f>
        <v>0</v>
      </c>
      <c r="F89" s="22">
        <f>E89/((1+Oberfläche!E$9)^(B89-1))</f>
        <v>0</v>
      </c>
      <c r="G89" s="20">
        <f>D89/((1+Oberfläche!E$9)^(B89-1))</f>
        <v>0</v>
      </c>
      <c r="H89" s="20">
        <f>IF(AND(B89&gt; Oberfläche!E$7,B89&lt;=Oberfläche!E$7+Oberfläche!E$8),Oberfläche!E$5*Oberfläche!E$11*8760,0)/((1+Oberfläche!E$9)^(B89-1))</f>
        <v>0</v>
      </c>
    </row>
    <row r="90" spans="1:9" x14ac:dyDescent="0.3">
      <c r="A90" s="24">
        <v>72686</v>
      </c>
      <c r="B90" s="13">
        <v>80</v>
      </c>
      <c r="C90" s="19">
        <f>IF(OR(B90&lt;=Oberfläche!E$7,B90&gt;Oberfläche!E$7+Oberfläche!E$8),0,Oberfläche!E$5*Oberfläche!E$11*Oberfläche!E$12*8760)</f>
        <v>0</v>
      </c>
      <c r="D90" s="19" t="b">
        <f>IF(B90&lt;=Oberfläche!E$7,Oberfläche!E$5*Oberfläche!E$6*1000/Oberfläche!E$7*(1+C$4),IF(B90&lt;=Oberfläche!E$7+Oberfläche!E$8,C$5+C$6))</f>
        <v>0</v>
      </c>
      <c r="E90" s="20">
        <f>IF(AND(B90&gt; Oberfläche!E$7,B90&lt;=Oberfläche!E$7+Oberfläche!E$8),MAX(0,C90-D90),C90-D90)</f>
        <v>0</v>
      </c>
      <c r="F90" s="22">
        <f>E90/((1+Oberfläche!E$9)^(B90-1))</f>
        <v>0</v>
      </c>
      <c r="G90" s="20">
        <f>D90/((1+Oberfläche!E$9)^(B90-1))</f>
        <v>0</v>
      </c>
      <c r="H90" s="20">
        <f>IF(AND(B90&gt; Oberfläche!E$7,B90&lt;=Oberfläche!E$7+Oberfläche!E$8),Oberfläche!E$5*Oberfläche!E$11*8760,0)/((1+Oberfläche!E$9)^(B90-1))</f>
        <v>0</v>
      </c>
      <c r="I90" s="30">
        <f>SUM(D85:D91)</f>
        <v>0</v>
      </c>
    </row>
    <row r="91" spans="1:9" x14ac:dyDescent="0.3">
      <c r="A91" s="24">
        <v>73051</v>
      </c>
      <c r="B91" s="13">
        <v>81</v>
      </c>
      <c r="C91" s="19">
        <f>IF(OR(B91&lt;=Oberfläche!E$7,B91&gt;Oberfläche!E$7+Oberfläche!E$8),0,Oberfläche!E$5*Oberfläche!E$11*Oberfläche!E$12*8760)</f>
        <v>0</v>
      </c>
      <c r="D91" s="19" t="b">
        <f>IF(B91&lt;=Oberfläche!E$7,Oberfläche!E$5*Oberfläche!E$6*1000/Oberfläche!E$7*(1+C$4),IF(B91&lt;=Oberfläche!E$7+Oberfläche!E$8,C$5+C$6))</f>
        <v>0</v>
      </c>
      <c r="E91" s="20">
        <f>IF(AND(B91&gt; Oberfläche!E$7,B91&lt;=Oberfläche!E$7+Oberfläche!E$8),MAX(0,C91-D91),C91-D91)</f>
        <v>0</v>
      </c>
      <c r="F91" s="22">
        <f>E91/((1+Oberfläche!E$9)^(B91-1))</f>
        <v>0</v>
      </c>
      <c r="G91" s="20">
        <f>D91/((1+Oberfläche!E$9)^(B91-1))</f>
        <v>0</v>
      </c>
      <c r="H91" s="20">
        <f>IF(AND(B91&gt; Oberfläche!E$7,B91&lt;=Oberfläche!E$7+Oberfläche!E$8),Oberfläche!E$5*Oberfläche!E$11*8760,0)/((1+Oberfläche!E$9)^(B91-1))</f>
        <v>0</v>
      </c>
    </row>
    <row r="92" spans="1:9" x14ac:dyDescent="0.3">
      <c r="A92" s="24">
        <v>73416</v>
      </c>
      <c r="B92" s="13">
        <v>82</v>
      </c>
      <c r="C92" s="19">
        <f>IF(OR(B92&lt;=Oberfläche!E$7,B92&gt;Oberfläche!E$7+Oberfläche!E$8),0,Oberfläche!E$5*Oberfläche!E$11*Oberfläche!E$12*8760)</f>
        <v>0</v>
      </c>
      <c r="D92" s="19" t="b">
        <f>IF(B92&lt;=Oberfläche!E$7,Oberfläche!E$5*Oberfläche!E$6*1000/Oberfläche!E$7*(1+C$4),IF(B92&lt;=Oberfläche!E$7+Oberfläche!E$8,C$5+C$6))</f>
        <v>0</v>
      </c>
      <c r="E92" s="20">
        <f>IF(AND(B92&gt; Oberfläche!E$7,B92&lt;=Oberfläche!E$7+Oberfläche!E$8),MAX(0,C92-D92),C92-D92)</f>
        <v>0</v>
      </c>
      <c r="F92" s="22">
        <f>E92/((1+Oberfläche!E$9)^(B92-1))</f>
        <v>0</v>
      </c>
      <c r="G92" s="20">
        <f>D92/((1+Oberfläche!E$9)^(B92-1))</f>
        <v>0</v>
      </c>
      <c r="H92" s="20">
        <f>IF(AND(B92&gt; Oberfläche!E$7,B92&lt;=Oberfläche!E$7+Oberfläche!E$8),Oberfläche!E$5*Oberfläche!E$11*8760,0)/((1+Oberfläche!E$9)^(B92-1))</f>
        <v>0</v>
      </c>
    </row>
    <row r="93" spans="1:9" x14ac:dyDescent="0.3">
      <c r="A93" s="24">
        <v>73781</v>
      </c>
      <c r="B93" s="13">
        <v>83</v>
      </c>
      <c r="C93" s="19">
        <f>IF(OR(B93&lt;=Oberfläche!E$7,B93&gt;Oberfläche!E$7+Oberfläche!E$8),0,Oberfläche!E$5*Oberfläche!E$11*Oberfläche!E$12*8760)</f>
        <v>0</v>
      </c>
      <c r="D93" s="19" t="b">
        <f>IF(B93&lt;=Oberfläche!E$7,Oberfläche!E$5*Oberfläche!E$6*1000/Oberfläche!E$7*(1+C$4),IF(B93&lt;=Oberfläche!E$7+Oberfläche!E$8,C$5+C$6))</f>
        <v>0</v>
      </c>
      <c r="E93" s="20">
        <f>IF(AND(B93&gt; Oberfläche!E$7,B93&lt;=Oberfläche!E$7+Oberfläche!E$8),MAX(0,C93-D93),C93-D93)</f>
        <v>0</v>
      </c>
      <c r="F93" s="22">
        <f>E93/((1+Oberfläche!E$9)^(B93-1))</f>
        <v>0</v>
      </c>
      <c r="G93" s="20">
        <f>D93/((1+Oberfläche!E$9)^(B93-1))</f>
        <v>0</v>
      </c>
      <c r="H93" s="20">
        <f>IF(AND(B93&gt; Oberfläche!E$7,B93&lt;=Oberfläche!E$7+Oberfläche!E$8),Oberfläche!E$5*Oberfläche!E$11*8760,0)/((1+Oberfläche!E$9)^(B93-1))</f>
        <v>0</v>
      </c>
    </row>
    <row r="94" spans="1:9" x14ac:dyDescent="0.3">
      <c r="A94" s="24">
        <v>74146</v>
      </c>
      <c r="B94" s="13">
        <v>84</v>
      </c>
      <c r="C94" s="19">
        <f>IF(OR(B94&lt;=Oberfläche!E$7,B94&gt;Oberfläche!E$7+Oberfläche!E$8),0,Oberfläche!E$5*Oberfläche!E$11*Oberfläche!E$12*8760)</f>
        <v>0</v>
      </c>
      <c r="D94" s="19" t="b">
        <f>IF(B94&lt;=Oberfläche!E$7,Oberfläche!E$5*Oberfläche!E$6*1000/Oberfläche!E$7*(1+C$4),IF(B94&lt;=Oberfläche!E$7+Oberfläche!E$8,C$5+C$6))</f>
        <v>0</v>
      </c>
      <c r="E94" s="20">
        <f>IF(AND(B94&gt; Oberfläche!E$7,B94&lt;=Oberfläche!E$7+Oberfläche!E$8),MAX(0,C94-D94),C94-D94)</f>
        <v>0</v>
      </c>
      <c r="F94" s="22">
        <f>E94/((1+Oberfläche!E$9)^(B94-1))</f>
        <v>0</v>
      </c>
      <c r="G94" s="20">
        <f>D94/((1+Oberfläche!E$9)^(B94-1))</f>
        <v>0</v>
      </c>
      <c r="H94" s="20">
        <f>IF(AND(B94&gt; Oberfläche!E$7,B94&lt;=Oberfläche!E$7+Oberfläche!E$8),Oberfläche!E$5*Oberfläche!E$11*8760,0)/((1+Oberfläche!E$9)^(B94-1))</f>
        <v>0</v>
      </c>
    </row>
    <row r="95" spans="1:9" x14ac:dyDescent="0.3">
      <c r="A95" s="24">
        <v>74511</v>
      </c>
      <c r="B95" s="13">
        <v>85</v>
      </c>
      <c r="C95" s="19">
        <f>IF(OR(B95&lt;=Oberfläche!E$7,B95&gt;Oberfläche!E$7+Oberfläche!E$8),0,Oberfläche!E$5*Oberfläche!E$11*Oberfläche!E$12*8760)</f>
        <v>0</v>
      </c>
      <c r="D95" s="19" t="b">
        <f>IF(B95&lt;=Oberfläche!E$7,Oberfläche!E$5*Oberfläche!E$6*1000/Oberfläche!E$7*(1+C$4),IF(B95&lt;=Oberfläche!E$7+Oberfläche!E$8,C$5+C$6))</f>
        <v>0</v>
      </c>
      <c r="E95" s="20">
        <f>IF(AND(B95&gt; Oberfläche!E$7,B95&lt;=Oberfläche!E$7+Oberfläche!E$8),MAX(0,C95-D95),C95-D95)</f>
        <v>0</v>
      </c>
      <c r="F95" s="22">
        <f>E95/((1+Oberfläche!E$9)^(B95-1))</f>
        <v>0</v>
      </c>
      <c r="G95" s="20">
        <f>D95/((1+Oberfläche!E$9)^(B95-1))</f>
        <v>0</v>
      </c>
      <c r="H95" s="20">
        <f>IF(AND(B95&gt; Oberfläche!E$7,B95&lt;=Oberfläche!E$7+Oberfläche!E$8),Oberfläche!E$5*Oberfläche!E$11*8760,0)/((1+Oberfläche!E$9)^(B95-1))</f>
        <v>0</v>
      </c>
    </row>
    <row r="96" spans="1:9" x14ac:dyDescent="0.3">
      <c r="A96" s="24">
        <v>74877</v>
      </c>
      <c r="B96" s="13">
        <v>86</v>
      </c>
      <c r="C96" s="19">
        <f>IF(OR(B96&lt;=Oberfläche!E$7,B96&gt;Oberfläche!E$7+Oberfläche!E$8),0,Oberfläche!E$5*Oberfläche!E$11*Oberfläche!E$12*8760)</f>
        <v>0</v>
      </c>
      <c r="D96" s="19" t="b">
        <f>IF(B96&lt;=Oberfläche!E$7,Oberfläche!E$5*Oberfläche!E$6*1000/Oberfläche!E$7*(1+C$4),IF(B96&lt;=Oberfläche!E$7+Oberfläche!E$8,C$5+C$6))</f>
        <v>0</v>
      </c>
      <c r="E96" s="20">
        <f>IF(AND(B96&gt; Oberfläche!E$7,B96&lt;=Oberfläche!E$7+Oberfläche!E$8),MAX(0,C96-D96),C96-D96)</f>
        <v>0</v>
      </c>
      <c r="F96" s="22">
        <f>E96/((1+Oberfläche!E$9)^(B96-1))</f>
        <v>0</v>
      </c>
      <c r="G96" s="20">
        <f>D96/((1+Oberfläche!E$9)^(B96-1))</f>
        <v>0</v>
      </c>
      <c r="H96" s="20">
        <f>IF(AND(B96&gt; Oberfläche!E$7,B96&lt;=Oberfläche!E$7+Oberfläche!E$8),Oberfläche!E$5*Oberfläche!E$11*8760,0)/((1+Oberfläche!E$9)^(B96-1))</f>
        <v>0</v>
      </c>
    </row>
    <row r="97" spans="1:8" x14ac:dyDescent="0.3">
      <c r="A97" s="24">
        <v>75242</v>
      </c>
      <c r="B97" s="13">
        <v>87</v>
      </c>
      <c r="C97" s="19">
        <f>IF(OR(B97&lt;=Oberfläche!E$7,B97&gt;Oberfläche!E$7+Oberfläche!E$8),0,Oberfläche!E$5*Oberfläche!E$11*Oberfläche!E$12*8760)</f>
        <v>0</v>
      </c>
      <c r="D97" s="19" t="b">
        <f>IF(B97&lt;=Oberfläche!E$7,Oberfläche!E$5*Oberfläche!E$6*1000/Oberfläche!E$7*(1+C$4),IF(B97&lt;=Oberfläche!E$7+Oberfläche!E$8,C$5+C$6))</f>
        <v>0</v>
      </c>
      <c r="E97" s="20">
        <f>IF(AND(B97&gt; Oberfläche!E$7,B97&lt;=Oberfläche!E$7+Oberfläche!E$8),MAX(0,C97-D97),C97-D97)</f>
        <v>0</v>
      </c>
      <c r="F97" s="22">
        <f>E97/((1+Oberfläche!E$9)^(B97-1))</f>
        <v>0</v>
      </c>
      <c r="G97" s="20">
        <f>D97/((1+Oberfläche!E$9)^(B97-1))</f>
        <v>0</v>
      </c>
      <c r="H97" s="20">
        <f>IF(AND(B97&gt; Oberfläche!E$7,B97&lt;=Oberfläche!E$7+Oberfläche!E$8),Oberfläche!E$5*Oberfläche!E$11*8760,0)/((1+Oberfläche!E$9)^(B97-1))</f>
        <v>0</v>
      </c>
    </row>
    <row r="98" spans="1:8" x14ac:dyDescent="0.3">
      <c r="A98" s="24">
        <v>75607</v>
      </c>
      <c r="B98" s="13">
        <v>88</v>
      </c>
      <c r="C98" s="19">
        <f>IF(OR(B98&lt;=Oberfläche!E$7,B98&gt;Oberfläche!E$7+Oberfläche!E$8),0,Oberfläche!E$5*Oberfläche!E$11*Oberfläche!E$12*8760)</f>
        <v>0</v>
      </c>
      <c r="D98" s="19" t="b">
        <f>IF(B98&lt;=Oberfläche!E$7,Oberfläche!E$5*Oberfläche!E$6*1000/Oberfläche!E$7*(1+C$4),IF(B98&lt;=Oberfläche!E$7+Oberfläche!E$8,C$5+C$6))</f>
        <v>0</v>
      </c>
      <c r="E98" s="20">
        <f>IF(AND(B98&gt; Oberfläche!E$7,B98&lt;=Oberfläche!E$7+Oberfläche!E$8),MAX(0,C98-D98),C98-D98)</f>
        <v>0</v>
      </c>
      <c r="F98" s="22">
        <f>E98/((1+Oberfläche!E$9)^(B98-1))</f>
        <v>0</v>
      </c>
      <c r="G98" s="20">
        <f>D98/((1+Oberfläche!E$9)^(B98-1))</f>
        <v>0</v>
      </c>
      <c r="H98" s="20">
        <f>IF(AND(B98&gt; Oberfläche!E$7,B98&lt;=Oberfläche!E$7+Oberfläche!E$8),Oberfläche!E$5*Oberfläche!E$11*8760,0)/((1+Oberfläche!E$9)^(B98-1))</f>
        <v>0</v>
      </c>
    </row>
    <row r="99" spans="1:8" x14ac:dyDescent="0.3">
      <c r="A99" s="24">
        <v>75972</v>
      </c>
      <c r="B99" s="13">
        <v>89</v>
      </c>
      <c r="C99" s="19">
        <f>IF(OR(B99&lt;=Oberfläche!E$7,B99&gt;Oberfläche!E$7+Oberfläche!E$8),0,Oberfläche!E$5*Oberfläche!E$11*Oberfläche!E$12*8760)</f>
        <v>0</v>
      </c>
      <c r="D99" s="19" t="b">
        <f>IF(B99&lt;=Oberfläche!E$7,Oberfläche!E$5*Oberfläche!E$6*1000/Oberfläche!E$7*(1+C$4),IF(B99&lt;=Oberfläche!E$7+Oberfläche!E$8,C$5+C$6))</f>
        <v>0</v>
      </c>
      <c r="E99" s="20">
        <f>IF(AND(B99&gt; Oberfläche!E$7,B99&lt;=Oberfläche!E$7+Oberfläche!E$8),MAX(0,C99-D99),C99-D99)</f>
        <v>0</v>
      </c>
      <c r="F99" s="22">
        <f>E99/((1+Oberfläche!E$9)^(B99-1))</f>
        <v>0</v>
      </c>
      <c r="G99" s="20">
        <f>D99/((1+Oberfläche!E$9)^(B99-1))</f>
        <v>0</v>
      </c>
      <c r="H99" s="20">
        <f>IF(AND(B99&gt; Oberfläche!E$7,B99&lt;=Oberfläche!E$7+Oberfläche!E$8),Oberfläche!E$5*Oberfläche!E$11*8760,0)/((1+Oberfläche!E$9)^(B99-1))</f>
        <v>0</v>
      </c>
    </row>
    <row r="100" spans="1:8" x14ac:dyDescent="0.3">
      <c r="A100" s="24">
        <v>76338</v>
      </c>
      <c r="B100" s="13">
        <v>90</v>
      </c>
      <c r="C100" s="19">
        <f>IF(OR(B100&lt;=Oberfläche!E$7,B100&gt;Oberfläche!E$7+Oberfläche!E$8),0,Oberfläche!E$5*Oberfläche!E$11*Oberfläche!E$12*8760)</f>
        <v>0</v>
      </c>
      <c r="D100" s="19" t="b">
        <f>IF(B100&lt;=Oberfläche!E$7,Oberfläche!E$5*Oberfläche!E$6*1000/Oberfläche!E$7*(1+C$4),IF(B100&lt;=Oberfläche!E$7+Oberfläche!E$8,C$5+C$6))</f>
        <v>0</v>
      </c>
      <c r="E100" s="20">
        <f>IF(AND(B100&gt; Oberfläche!E$7,B100&lt;=Oberfläche!E$7+Oberfläche!E$8),MAX(0,C100-D100),C100-D100)</f>
        <v>0</v>
      </c>
      <c r="F100" s="22">
        <f>E100/((1+Oberfläche!E$9)^(B100-1))</f>
        <v>0</v>
      </c>
      <c r="G100" s="20">
        <f>D100/((1+Oberfläche!E$9)^(B100-1))</f>
        <v>0</v>
      </c>
      <c r="H100" s="20">
        <f>IF(AND(B100&gt; Oberfläche!E$7,B100&lt;=Oberfläche!E$7+Oberfläche!E$8),Oberfläche!E$5*Oberfläche!E$11*8760,0)/((1+Oberfläche!E$9)^(B100-1))</f>
        <v>0</v>
      </c>
    </row>
    <row r="101" spans="1:8" x14ac:dyDescent="0.3">
      <c r="A101" s="24">
        <v>76703</v>
      </c>
      <c r="B101" s="13">
        <v>91</v>
      </c>
      <c r="C101" s="19">
        <f>IF(OR(B101&lt;=Oberfläche!E$7,B101&gt;Oberfläche!E$7+Oberfläche!E$8),0,Oberfläche!E$5*Oberfläche!E$11*Oberfläche!E$12*8760)</f>
        <v>0</v>
      </c>
      <c r="D101" s="19" t="b">
        <f>IF(B101&lt;=Oberfläche!E$7,Oberfläche!E$5*Oberfläche!E$6*1000/Oberfläche!E$7*(1+C$4),IF(B101&lt;=Oberfläche!E$7+Oberfläche!E$8,C$5+C$6))</f>
        <v>0</v>
      </c>
      <c r="E101" s="20">
        <f>IF(AND(B101&gt; Oberfläche!E$7,B101&lt;=Oberfläche!E$7+Oberfläche!E$8),MAX(0,C101-D101),C101-D101)</f>
        <v>0</v>
      </c>
      <c r="F101" s="22">
        <f>E101/((1+Oberfläche!E$9)^(B101-1))</f>
        <v>0</v>
      </c>
      <c r="G101" s="20">
        <f>D101/((1+Oberfläche!E$9)^(B101-1))</f>
        <v>0</v>
      </c>
      <c r="H101" s="20">
        <f>IF(AND(B101&gt; Oberfläche!E$7,B101&lt;=Oberfläche!E$7+Oberfläche!E$8),Oberfläche!E$5*Oberfläche!E$11*8760,0)/((1+Oberfläche!E$9)^(B101-1))</f>
        <v>0</v>
      </c>
    </row>
    <row r="102" spans="1:8" x14ac:dyDescent="0.3">
      <c r="A102" s="24">
        <v>77068</v>
      </c>
      <c r="B102" s="13">
        <v>92</v>
      </c>
      <c r="C102" s="19">
        <f>IF(OR(B102&lt;=Oberfläche!E$7,B102&gt;Oberfläche!E$7+Oberfläche!E$8),0,Oberfläche!E$5*Oberfläche!E$11*Oberfläche!E$12*8760)</f>
        <v>0</v>
      </c>
      <c r="D102" s="19" t="b">
        <f>IF(B102&lt;=Oberfläche!E$7,Oberfläche!E$5*Oberfläche!E$6*1000/Oberfläche!E$7*(1+C$4),IF(B102&lt;=Oberfläche!E$7+Oberfläche!E$8,C$5+C$6))</f>
        <v>0</v>
      </c>
      <c r="E102" s="20">
        <f>IF(AND(B102&gt; Oberfläche!E$7,B102&lt;=Oberfläche!E$7+Oberfläche!E$8),MAX(0,C102-D102),C102-D102)</f>
        <v>0</v>
      </c>
      <c r="F102" s="22">
        <f>E102/((1+Oberfläche!E$9)^(B102-1))</f>
        <v>0</v>
      </c>
      <c r="G102" s="20">
        <f>D102/((1+Oberfläche!E$9)^(B102-1))</f>
        <v>0</v>
      </c>
      <c r="H102" s="20">
        <f>IF(AND(B102&gt; Oberfläche!E$7,B102&lt;=Oberfläche!E$7+Oberfläche!E$8),Oberfläche!E$5*Oberfläche!E$11*8760,0)/((1+Oberfläche!E$9)^(B102-1))</f>
        <v>0</v>
      </c>
    </row>
    <row r="103" spans="1:8" x14ac:dyDescent="0.3">
      <c r="A103" s="24">
        <v>77433</v>
      </c>
      <c r="B103" s="13">
        <v>93</v>
      </c>
      <c r="C103" s="19">
        <f>IF(OR(B103&lt;=Oberfläche!E$7,B103&gt;Oberfläche!E$7+Oberfläche!E$8),0,Oberfläche!E$5*Oberfläche!E$11*Oberfläche!E$12*8760)</f>
        <v>0</v>
      </c>
      <c r="D103" s="19" t="b">
        <f>IF(B103&lt;=Oberfläche!E$7,Oberfläche!E$5*Oberfläche!E$6*1000/Oberfläche!E$7*(1+C$4),IF(B103&lt;=Oberfläche!E$7+Oberfläche!E$8,C$5+C$6))</f>
        <v>0</v>
      </c>
      <c r="E103" s="20">
        <f>IF(AND(B103&gt; Oberfläche!E$7,B103&lt;=Oberfläche!E$7+Oberfläche!E$8),MAX(0,C103-D103),C103-D103)</f>
        <v>0</v>
      </c>
      <c r="F103" s="22">
        <f>E103/((1+Oberfläche!E$9)^(B103-1))</f>
        <v>0</v>
      </c>
      <c r="G103" s="20">
        <f>D103/((1+Oberfläche!E$9)^(B103-1))</f>
        <v>0</v>
      </c>
      <c r="H103" s="20">
        <f>IF(AND(B103&gt; Oberfläche!E$7,B103&lt;=Oberfläche!E$7+Oberfläche!E$8),Oberfläche!E$5*Oberfläche!E$11*8760,0)/((1+Oberfläche!E$9)^(B103-1))</f>
        <v>0</v>
      </c>
    </row>
    <row r="104" spans="1:8" x14ac:dyDescent="0.3">
      <c r="A104" s="24">
        <v>77799</v>
      </c>
      <c r="B104" s="13">
        <v>94</v>
      </c>
      <c r="C104" s="19">
        <f>IF(OR(B104&lt;=Oberfläche!E$7,B104&gt;Oberfläche!E$7+Oberfläche!E$8),0,Oberfläche!E$5*Oberfläche!E$11*Oberfläche!E$12*8760)</f>
        <v>0</v>
      </c>
      <c r="D104" s="19" t="b">
        <f>IF(B104&lt;=Oberfläche!E$7,Oberfläche!E$5*Oberfläche!E$6*1000/Oberfläche!E$7*(1+C$4),IF(B104&lt;=Oberfläche!E$7+Oberfläche!E$8,C$5+C$6))</f>
        <v>0</v>
      </c>
      <c r="E104" s="20">
        <f>IF(AND(B104&gt; Oberfläche!E$7,B104&lt;=Oberfläche!E$7+Oberfläche!E$8),MAX(0,C104-D104),C104-D104)</f>
        <v>0</v>
      </c>
      <c r="F104" s="22">
        <f>E104/((1+Oberfläche!E$9)^(B104-1))</f>
        <v>0</v>
      </c>
      <c r="G104" s="20">
        <f>D104/((1+Oberfläche!E$9)^(B104-1))</f>
        <v>0</v>
      </c>
      <c r="H104" s="20">
        <f>IF(AND(B104&gt; Oberfläche!E$7,B104&lt;=Oberfläche!E$7+Oberfläche!E$8),Oberfläche!E$5*Oberfläche!E$11*8760,0)/((1+Oberfläche!E$9)^(B104-1))</f>
        <v>0</v>
      </c>
    </row>
    <row r="105" spans="1:8" x14ac:dyDescent="0.3">
      <c r="A105" s="24">
        <v>78164</v>
      </c>
      <c r="B105" s="13">
        <v>95</v>
      </c>
      <c r="C105" s="19">
        <f>IF(OR(B105&lt;=Oberfläche!E$7,B105&gt;Oberfläche!E$7+Oberfläche!E$8),0,Oberfläche!E$5*Oberfläche!E$11*Oberfläche!E$12*8760)</f>
        <v>0</v>
      </c>
      <c r="D105" s="19" t="b">
        <f>IF(B105&lt;=Oberfläche!E$7,Oberfläche!E$5*Oberfläche!E$6*1000/Oberfläche!E$7*(1+C$4),IF(B105&lt;=Oberfläche!E$7+Oberfläche!E$8,C$5+C$6))</f>
        <v>0</v>
      </c>
      <c r="E105" s="20">
        <f>IF(AND(B105&gt; Oberfläche!E$7,B105&lt;=Oberfläche!E$7+Oberfläche!E$8),MAX(0,C105-D105),C105-D105)</f>
        <v>0</v>
      </c>
      <c r="F105" s="22">
        <f>E105/((1+Oberfläche!E$9)^(B105-1))</f>
        <v>0</v>
      </c>
      <c r="G105" s="20">
        <f>D105/((1+Oberfläche!E$9)^(B105-1))</f>
        <v>0</v>
      </c>
      <c r="H105" s="20">
        <f>IF(AND(B105&gt; Oberfläche!E$7,B105&lt;=Oberfläche!E$7+Oberfläche!E$8),Oberfläche!E$5*Oberfläche!E$11*8760,0)/((1+Oberfläche!E$9)^(B105-1))</f>
        <v>0</v>
      </c>
    </row>
    <row r="106" spans="1:8" x14ac:dyDescent="0.3">
      <c r="A106" s="24">
        <v>78529</v>
      </c>
      <c r="B106" s="13">
        <v>96</v>
      </c>
      <c r="C106" s="19">
        <f>IF(OR(B106&lt;=Oberfläche!E$7,B106&gt;Oberfläche!E$7+Oberfläche!E$8),0,Oberfläche!E$5*Oberfläche!E$11*Oberfläche!E$12*8760)</f>
        <v>0</v>
      </c>
      <c r="D106" s="19" t="b">
        <f>IF(B106&lt;=Oberfläche!E$7,Oberfläche!E$5*Oberfläche!E$6*1000/Oberfläche!E$7*(1+C$4),IF(B106&lt;=Oberfläche!E$7+Oberfläche!E$8,C$5+C$6))</f>
        <v>0</v>
      </c>
      <c r="E106" s="20">
        <f>IF(AND(B106&gt; Oberfläche!E$7,B106&lt;=Oberfläche!E$7+Oberfläche!E$8),MAX(0,C106-D106),C106-D106)</f>
        <v>0</v>
      </c>
      <c r="F106" s="22">
        <f>E106/((1+Oberfläche!E$9)^(B106-1))</f>
        <v>0</v>
      </c>
      <c r="G106" s="20">
        <f>D106/((1+Oberfläche!E$9)^(B106-1))</f>
        <v>0</v>
      </c>
      <c r="H106" s="20">
        <f>IF(AND(B106&gt; Oberfläche!E$7,B106&lt;=Oberfläche!E$7+Oberfläche!E$8),Oberfläche!E$5*Oberfläche!E$11*8760,0)/((1+Oberfläche!E$9)^(B106-1))</f>
        <v>0</v>
      </c>
    </row>
    <row r="107" spans="1:8" x14ac:dyDescent="0.3">
      <c r="A107" s="24">
        <v>78894</v>
      </c>
      <c r="B107" s="13">
        <v>97</v>
      </c>
      <c r="C107" s="19">
        <f>IF(OR(B107&lt;=Oberfläche!E$7,B107&gt;Oberfläche!E$7+Oberfläche!E$8),0,Oberfläche!E$5*Oberfläche!E$11*Oberfläche!E$12*8760)</f>
        <v>0</v>
      </c>
      <c r="D107" s="19" t="b">
        <f>IF(B107&lt;=Oberfläche!E$7,Oberfläche!E$5*Oberfläche!E$6*1000/Oberfläche!E$7*(1+C$4),IF(B107&lt;=Oberfläche!E$7+Oberfläche!E$8,C$5+C$6))</f>
        <v>0</v>
      </c>
      <c r="E107" s="20">
        <f>IF(AND(B107&gt; Oberfläche!E$7,B107&lt;=Oberfläche!E$7+Oberfläche!E$8),MAX(0,C107-D107),C107-D107)</f>
        <v>0</v>
      </c>
      <c r="F107" s="22">
        <f>E107/((1+Oberfläche!E$9)^(B107-1))</f>
        <v>0</v>
      </c>
      <c r="G107" s="20">
        <f>D107/((1+Oberfläche!E$9)^(B107-1))</f>
        <v>0</v>
      </c>
      <c r="H107" s="20">
        <f>IF(AND(B107&gt; Oberfläche!E$7,B107&lt;=Oberfläche!E$7+Oberfläche!E$8),Oberfläche!E$5*Oberfläche!E$11*8760,0)/((1+Oberfläche!E$9)^(B107-1))</f>
        <v>0</v>
      </c>
    </row>
    <row r="108" spans="1:8" x14ac:dyDescent="0.3">
      <c r="A108" s="24">
        <v>79260</v>
      </c>
      <c r="B108" s="13">
        <v>98</v>
      </c>
      <c r="C108" s="19">
        <f>IF(OR(B108&lt;=Oberfläche!E$7,B108&gt;Oberfläche!E$7+Oberfläche!E$8),0,Oberfläche!E$5*Oberfläche!E$11*Oberfläche!E$12*8760)</f>
        <v>0</v>
      </c>
      <c r="D108" s="19" t="b">
        <f>IF(B108&lt;=Oberfläche!E$7,Oberfläche!E$5*Oberfläche!E$6*1000/Oberfläche!E$7*(1+C$4),IF(B108&lt;=Oberfläche!E$7+Oberfläche!E$8,C$5+C$6))</f>
        <v>0</v>
      </c>
      <c r="E108" s="20">
        <f>IF(AND(B108&gt; Oberfläche!E$7,B108&lt;=Oberfläche!E$7+Oberfläche!E$8),MAX(0,C108-D108),C108-D108)</f>
        <v>0</v>
      </c>
      <c r="F108" s="22">
        <f>E108/((1+Oberfläche!E$9)^(B108-1))</f>
        <v>0</v>
      </c>
      <c r="G108" s="20">
        <f>D108/((1+Oberfläche!E$9)^(B108-1))</f>
        <v>0</v>
      </c>
      <c r="H108" s="20">
        <f>IF(AND(B108&gt; Oberfläche!E$7,B108&lt;=Oberfläche!E$7+Oberfläche!E$8),Oberfläche!E$5*Oberfläche!E$11*8760,0)/((1+Oberfläche!E$9)^(B108-1))</f>
        <v>0</v>
      </c>
    </row>
    <row r="109" spans="1:8" x14ac:dyDescent="0.3">
      <c r="A109" s="24">
        <v>79625</v>
      </c>
      <c r="B109" s="13">
        <v>99</v>
      </c>
      <c r="C109" s="19">
        <f>IF(OR(B109&lt;=Oberfläche!E$7,B109&gt;Oberfläche!E$7+Oberfläche!E$8),0,Oberfläche!E$5*Oberfläche!E$11*Oberfläche!E$12*8760)</f>
        <v>0</v>
      </c>
      <c r="D109" s="19" t="b">
        <f>IF(B109&lt;=Oberfläche!E$7,Oberfläche!E$5*Oberfläche!E$6*1000/Oberfläche!E$7*(1+C$4),IF(B109&lt;=Oberfläche!E$7+Oberfläche!E$8,C$5+C$6))</f>
        <v>0</v>
      </c>
      <c r="E109" s="20">
        <f>IF(AND(B109&gt; Oberfläche!E$7,B109&lt;=Oberfläche!E$7+Oberfläche!E$8),MAX(0,C109-D109),C109-D109)</f>
        <v>0</v>
      </c>
      <c r="F109" s="22">
        <f>E109/((1+Oberfläche!E$9)^(B109-1))</f>
        <v>0</v>
      </c>
      <c r="G109" s="20">
        <f>D109/((1+Oberfläche!E$9)^(B109-1))</f>
        <v>0</v>
      </c>
      <c r="H109" s="20">
        <f>IF(AND(B109&gt; Oberfläche!E$7,B109&lt;=Oberfläche!E$7+Oberfläche!E$8),Oberfläche!E$5*Oberfläche!E$11*8760,0)/((1+Oberfläche!E$9)^(B109-1))</f>
        <v>0</v>
      </c>
    </row>
    <row r="110" spans="1:8" x14ac:dyDescent="0.3">
      <c r="A110" s="24">
        <v>79990</v>
      </c>
      <c r="B110" s="14">
        <v>100</v>
      </c>
      <c r="C110" s="23">
        <f>IF(OR(B110&lt;=Oberfläche!E$7,B110&gt;Oberfläche!E$7+Oberfläche!E$8),0,Oberfläche!E$5*Oberfläche!E$11*Oberfläche!E$12*8760)</f>
        <v>0</v>
      </c>
      <c r="D110" s="29" t="b">
        <f>IF(B110&lt;=Oberfläche!E$7,Oberfläche!E$5*Oberfläche!E$6*1000/Oberfläche!E$7*(1+C$4),IF(B110&lt;=Oberfläche!E$7+Oberfläche!E$8,C$5+C$6))</f>
        <v>0</v>
      </c>
      <c r="E110" s="21">
        <f>IF(AND(B110&gt; Oberfläche!E$7,B110&lt;=Oberfläche!E$7+Oberfläche!E$8),MAX(0,C110-D110),C110-D110)</f>
        <v>0</v>
      </c>
      <c r="F110" s="23">
        <f>E110/((1+Oberfläche!E$9)^(B110-1))</f>
        <v>0</v>
      </c>
      <c r="G110" s="21">
        <f>D110/((1+Oberfläche!E$9)^(B110-1))</f>
        <v>0</v>
      </c>
      <c r="H110" s="21">
        <f>IF(AND(B110&gt; Oberfläche!E$7,B110&lt;=Oberfläche!E$7+Oberfläche!E$8),Oberfläche!E$5*Oberfläche!E$11*8760,0)/((1+Oberfläche!E$9)^(B110-1))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Oberfläche</vt:lpstr>
      <vt:lpstr>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Göke</dc:creator>
  <cp:lastModifiedBy>Dagmar Rauh</cp:lastModifiedBy>
  <dcterms:created xsi:type="dcterms:W3CDTF">2019-11-19T16:29:41Z</dcterms:created>
  <dcterms:modified xsi:type="dcterms:W3CDTF">2020-03-17T14:56:09Z</dcterms:modified>
</cp:coreProperties>
</file>